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30" yWindow="30" windowWidth="23160" windowHeight="11895"/>
  </bookViews>
  <sheets>
    <sheet name="14award" sheetId="10" r:id="rId1"/>
    <sheet name="イベント参加数" sheetId="11" r:id="rId2"/>
    <sheet name="試合勝利数" sheetId="12" r:id="rId3"/>
    <sheet name="練習会参加数" sheetId="13" r:id="rId4"/>
    <sheet name="練習会担当数" sheetId="14" r:id="rId5"/>
  </sheets>
  <definedNames>
    <definedName name="_xlnm._FilterDatabase" localSheetId="1" hidden="1">イベント参加数!$A$5:$Y$5</definedName>
    <definedName name="_xlnm._FilterDatabase" localSheetId="2" hidden="1">試合勝利数!$A$5:$AU$5</definedName>
    <definedName name="_xlnm._FilterDatabase" localSheetId="3" hidden="1">練習会参加数!$A$2:$AU$2</definedName>
    <definedName name="_xlnm._FilterDatabase" localSheetId="4" hidden="1">練習会担当数!$A$2:$AU$2</definedName>
    <definedName name="_xlnm.Print_Area" localSheetId="0">'14award'!$A$1:$F$19</definedName>
    <definedName name="_xlnm.Print_Area" localSheetId="2">試合勝利数!$A$1:$AU$70</definedName>
    <definedName name="Z_5CA0F7CC_B744_471B_9C11_A1D3B084BC8C_.wvu.FilterData" localSheetId="1" hidden="1">イベント参加数!$C$5:$V$5</definedName>
    <definedName name="Z_5CA0F7CC_B744_471B_9C11_A1D3B084BC8C_.wvu.FilterData" localSheetId="2" hidden="1">試合勝利数!$C$5:$AU$70</definedName>
    <definedName name="Z_5CA0F7CC_B744_471B_9C11_A1D3B084BC8C_.wvu.PrintArea" localSheetId="2" hidden="1">試合勝利数!$A$1:$AU$70</definedName>
    <definedName name="Z_947E0FF9_7EB8_4ADD_AB75_FC14F8A8D407_.wvu.Cols" localSheetId="2" hidden="1">試合勝利数!$H:$I,試合勝利数!$L:$M,試合勝利数!$Z:$AC,試合勝利数!$AP:$AQ</definedName>
    <definedName name="Z_947E0FF9_7EB8_4ADD_AB75_FC14F8A8D407_.wvu.FilterData" localSheetId="1" hidden="1">イベント参加数!$C$5:$V$5</definedName>
    <definedName name="Z_947E0FF9_7EB8_4ADD_AB75_FC14F8A8D407_.wvu.PrintArea" localSheetId="2" hidden="1">試合勝利数!$A$1:$AU$70</definedName>
    <definedName name="Z_EF112828_76F3_488E_B817_76DAAD7D52F7_.wvu.Cols" localSheetId="2" hidden="1">試合勝利数!$H:$I,試合勝利数!$L:$M,試合勝利数!$Z:$AC,試合勝利数!$AP:$AQ</definedName>
    <definedName name="Z_EF112828_76F3_488E_B817_76DAAD7D52F7_.wvu.FilterData" localSheetId="1" hidden="1">イベント参加数!$C$5:$V$5</definedName>
    <definedName name="Z_EF112828_76F3_488E_B817_76DAAD7D52F7_.wvu.FilterData" localSheetId="2" hidden="1">試合勝利数!$C$5:$AU$70</definedName>
    <definedName name="Z_EF112828_76F3_488E_B817_76DAAD7D52F7_.wvu.PrintArea" localSheetId="2" hidden="1">試合勝利数!$A$1:$AU$70</definedName>
  </definedNames>
  <calcPr calcId="145621"/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3" i="14"/>
  <c r="D54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AK55" i="14"/>
  <c r="AL55" i="14"/>
  <c r="AM55" i="14"/>
  <c r="AN55" i="14"/>
  <c r="AO55" i="14"/>
  <c r="AP55" i="14"/>
  <c r="AQ55" i="14"/>
  <c r="AR55" i="14"/>
  <c r="D56" i="14"/>
  <c r="AS3" i="14" s="1"/>
  <c r="D57" i="14"/>
  <c r="AR78" i="14"/>
  <c r="AP78" i="14"/>
  <c r="AO78" i="14"/>
  <c r="AN78" i="14"/>
  <c r="AL78" i="14"/>
  <c r="AK78" i="14"/>
  <c r="AJ78" i="14"/>
  <c r="AH78" i="14"/>
  <c r="AG78" i="14"/>
  <c r="AF78" i="14"/>
  <c r="AD78" i="14"/>
  <c r="AC78" i="14"/>
  <c r="AA78" i="14"/>
  <c r="X78" i="14"/>
  <c r="W78" i="14"/>
  <c r="V78" i="14"/>
  <c r="T78" i="14"/>
  <c r="S78" i="14"/>
  <c r="R78" i="14"/>
  <c r="P78" i="14"/>
  <c r="O78" i="14"/>
  <c r="N78" i="14"/>
  <c r="K78" i="14"/>
  <c r="J78" i="14"/>
  <c r="I78" i="14"/>
  <c r="H78" i="14"/>
  <c r="G78" i="14"/>
  <c r="F78" i="14"/>
  <c r="E78" i="14"/>
  <c r="D78" i="14"/>
  <c r="AR77" i="14"/>
  <c r="AQ77" i="14"/>
  <c r="AP77" i="14"/>
  <c r="AO77" i="14"/>
  <c r="AN77" i="14"/>
  <c r="AM77" i="14"/>
  <c r="AL77" i="14"/>
  <c r="AK77" i="14"/>
  <c r="AJ77" i="14"/>
  <c r="AI77" i="14"/>
  <c r="AH77" i="14"/>
  <c r="AG77" i="14"/>
  <c r="AF77" i="14"/>
  <c r="AE77" i="14"/>
  <c r="AD77" i="14"/>
  <c r="AC77" i="14"/>
  <c r="AB77" i="14"/>
  <c r="AA77" i="14"/>
  <c r="Z77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AS76" i="14"/>
  <c r="D75" i="14"/>
  <c r="AS75" i="14" s="1"/>
  <c r="D74" i="14"/>
  <c r="AS74" i="14" s="1"/>
  <c r="D73" i="14"/>
  <c r="AS73" i="14" s="1"/>
  <c r="D72" i="14"/>
  <c r="AS72" i="14" s="1"/>
  <c r="D71" i="14"/>
  <c r="AS71" i="14" s="1"/>
  <c r="D70" i="14"/>
  <c r="AS70" i="14" s="1"/>
  <c r="D69" i="14"/>
  <c r="AS69" i="14" s="1"/>
  <c r="D68" i="14"/>
  <c r="AS68" i="14" s="1"/>
  <c r="D67" i="14"/>
  <c r="AS67" i="14" s="1"/>
  <c r="D66" i="14"/>
  <c r="AS66" i="14" s="1"/>
  <c r="D65" i="14"/>
  <c r="AS65" i="14" s="1"/>
  <c r="D64" i="14"/>
  <c r="AS64" i="14" s="1"/>
  <c r="D63" i="14"/>
  <c r="AS63" i="14" s="1"/>
  <c r="D62" i="14"/>
  <c r="AS62" i="14" s="1"/>
  <c r="D61" i="14"/>
  <c r="D77" i="14" s="1"/>
  <c r="E60" i="14"/>
  <c r="F2" i="14"/>
  <c r="F60" i="14" s="1"/>
  <c r="D56" i="13"/>
  <c r="AR55" i="13"/>
  <c r="AQ55" i="13"/>
  <c r="AP55" i="13"/>
  <c r="AO55" i="13"/>
  <c r="AN55" i="13"/>
  <c r="AM55" i="13"/>
  <c r="AL55" i="13"/>
  <c r="AK55" i="13"/>
  <c r="AJ55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4" i="13"/>
  <c r="AS54" i="13" s="1"/>
  <c r="D53" i="13"/>
  <c r="AS53" i="13" s="1"/>
  <c r="AS52" i="13"/>
  <c r="D51" i="13"/>
  <c r="AS51" i="13" s="1"/>
  <c r="D50" i="13"/>
  <c r="AS50" i="13" s="1"/>
  <c r="D49" i="13"/>
  <c r="AS49" i="13" s="1"/>
  <c r="D48" i="13"/>
  <c r="AS48" i="13" s="1"/>
  <c r="D47" i="13"/>
  <c r="AS47" i="13" s="1"/>
  <c r="D46" i="13"/>
  <c r="AS46" i="13" s="1"/>
  <c r="D45" i="13"/>
  <c r="AS45" i="13" s="1"/>
  <c r="D44" i="13"/>
  <c r="AS44" i="13" s="1"/>
  <c r="D43" i="13"/>
  <c r="AS43" i="13" s="1"/>
  <c r="D42" i="13"/>
  <c r="AS42" i="13" s="1"/>
  <c r="D41" i="13"/>
  <c r="AS41" i="13" s="1"/>
  <c r="D40" i="13"/>
  <c r="AS40" i="13" s="1"/>
  <c r="D39" i="13"/>
  <c r="AS39" i="13" s="1"/>
  <c r="D38" i="13"/>
  <c r="AS38" i="13" s="1"/>
  <c r="D37" i="13"/>
  <c r="AS37" i="13" s="1"/>
  <c r="D36" i="13"/>
  <c r="AS36" i="13" s="1"/>
  <c r="D35" i="13"/>
  <c r="AS35" i="13" s="1"/>
  <c r="D34" i="13"/>
  <c r="AS34" i="13" s="1"/>
  <c r="D33" i="13"/>
  <c r="AS33" i="13" s="1"/>
  <c r="D32" i="13"/>
  <c r="AS32" i="13" s="1"/>
  <c r="D31" i="13"/>
  <c r="AS31" i="13" s="1"/>
  <c r="D30" i="13"/>
  <c r="AS30" i="13" s="1"/>
  <c r="D29" i="13"/>
  <c r="AS29" i="13" s="1"/>
  <c r="D28" i="13"/>
  <c r="AS28" i="13" s="1"/>
  <c r="D27" i="13"/>
  <c r="AS27" i="13" s="1"/>
  <c r="D26" i="13"/>
  <c r="D55" i="13" s="1"/>
  <c r="D57" i="13" s="1"/>
  <c r="D25" i="13"/>
  <c r="AS25" i="13" s="1"/>
  <c r="D24" i="13"/>
  <c r="AS24" i="13" s="1"/>
  <c r="D23" i="13"/>
  <c r="AS23" i="13" s="1"/>
  <c r="D22" i="13"/>
  <c r="AS22" i="13" s="1"/>
  <c r="D21" i="13"/>
  <c r="AS21" i="13" s="1"/>
  <c r="D20" i="13"/>
  <c r="AS20" i="13" s="1"/>
  <c r="D19" i="13"/>
  <c r="AS19" i="13" s="1"/>
  <c r="D18" i="13"/>
  <c r="AS18" i="13" s="1"/>
  <c r="D17" i="13"/>
  <c r="AS17" i="13" s="1"/>
  <c r="D16" i="13"/>
  <c r="AS16" i="13" s="1"/>
  <c r="D15" i="13"/>
  <c r="AS15" i="13" s="1"/>
  <c r="D14" i="13"/>
  <c r="AS14" i="13" s="1"/>
  <c r="D13" i="13"/>
  <c r="AS13" i="13" s="1"/>
  <c r="D12" i="13"/>
  <c r="AS12" i="13" s="1"/>
  <c r="D11" i="13"/>
  <c r="AS11" i="13" s="1"/>
  <c r="D10" i="13"/>
  <c r="AS10" i="13" s="1"/>
  <c r="D9" i="13"/>
  <c r="AS9" i="13" s="1"/>
  <c r="D8" i="13"/>
  <c r="AS8" i="13" s="1"/>
  <c r="D7" i="13"/>
  <c r="AS7" i="13" s="1"/>
  <c r="D6" i="13"/>
  <c r="AS6" i="13" s="1"/>
  <c r="D5" i="13"/>
  <c r="AS5" i="13" s="1"/>
  <c r="D4" i="13"/>
  <c r="AS4" i="13" s="1"/>
  <c r="D3" i="13"/>
  <c r="AS3" i="13" s="1"/>
  <c r="F2" i="13"/>
  <c r="AS54" i="14" l="1"/>
  <c r="AS53" i="14"/>
  <c r="AS52" i="14"/>
  <c r="AS51" i="14"/>
  <c r="AS50" i="14"/>
  <c r="AS49" i="14"/>
  <c r="AS48" i="14"/>
  <c r="AS47" i="14"/>
  <c r="AS46" i="14"/>
  <c r="AS45" i="14"/>
  <c r="AS44" i="14"/>
  <c r="AS43" i="14"/>
  <c r="AS42" i="14"/>
  <c r="AS41" i="14"/>
  <c r="AS40" i="14"/>
  <c r="AS39" i="14"/>
  <c r="AS38" i="14"/>
  <c r="AS37" i="14"/>
  <c r="AS36" i="14"/>
  <c r="AS35" i="14"/>
  <c r="AS34" i="14"/>
  <c r="AS33" i="14"/>
  <c r="AS32" i="14"/>
  <c r="AS31" i="14"/>
  <c r="AS30" i="14"/>
  <c r="AS29" i="14"/>
  <c r="AS28" i="14"/>
  <c r="AS27" i="14"/>
  <c r="AS26" i="14"/>
  <c r="AS25" i="14"/>
  <c r="AS24" i="14"/>
  <c r="AS23" i="14"/>
  <c r="AS22" i="14"/>
  <c r="AS21" i="14"/>
  <c r="AS20" i="14"/>
  <c r="AS19" i="14"/>
  <c r="AS18" i="14"/>
  <c r="AS17" i="14"/>
  <c r="AS16" i="14"/>
  <c r="AS15" i="14"/>
  <c r="AS14" i="14"/>
  <c r="AS13" i="14"/>
  <c r="AS12" i="14"/>
  <c r="AS11" i="14"/>
  <c r="AS10" i="14"/>
  <c r="AS9" i="14"/>
  <c r="AS8" i="14"/>
  <c r="AS7" i="14"/>
  <c r="AS6" i="14"/>
  <c r="AS5" i="14"/>
  <c r="AS4" i="14"/>
  <c r="G2" i="14"/>
  <c r="AS61" i="14"/>
  <c r="G2" i="13"/>
  <c r="AS26" i="13"/>
  <c r="G60" i="14" l="1"/>
  <c r="H2" i="14"/>
  <c r="H2" i="13"/>
  <c r="H60" i="14" l="1"/>
  <c r="I2" i="14"/>
  <c r="I2" i="13"/>
  <c r="I60" i="14" l="1"/>
  <c r="J2" i="14"/>
  <c r="J2" i="13"/>
  <c r="J60" i="14" l="1"/>
  <c r="K2" i="14"/>
  <c r="K2" i="13"/>
  <c r="K60" i="14" l="1"/>
  <c r="L2" i="14"/>
  <c r="L2" i="13"/>
  <c r="L60" i="14" l="1"/>
  <c r="M2" i="14"/>
  <c r="M2" i="13"/>
  <c r="M60" i="14" l="1"/>
  <c r="N2" i="14"/>
  <c r="N2" i="13"/>
  <c r="N60" i="14" l="1"/>
  <c r="O2" i="14"/>
  <c r="O2" i="13"/>
  <c r="O60" i="14" l="1"/>
  <c r="P2" i="14"/>
  <c r="P2" i="13"/>
  <c r="P60" i="14" l="1"/>
  <c r="Q2" i="14"/>
  <c r="Q2" i="13"/>
  <c r="Q60" i="14" l="1"/>
  <c r="R2" i="14"/>
  <c r="R2" i="13"/>
  <c r="R60" i="14" l="1"/>
  <c r="S2" i="14"/>
  <c r="S2" i="13"/>
  <c r="S60" i="14" l="1"/>
  <c r="T2" i="14"/>
  <c r="T2" i="13"/>
  <c r="T60" i="14" l="1"/>
  <c r="U2" i="14"/>
  <c r="U2" i="13"/>
  <c r="U60" i="14" l="1"/>
  <c r="V2" i="14"/>
  <c r="V2" i="13"/>
  <c r="V60" i="14" l="1"/>
  <c r="W2" i="14"/>
  <c r="W2" i="13"/>
  <c r="W60" i="14" l="1"/>
  <c r="X2" i="14"/>
  <c r="X2" i="13"/>
  <c r="X60" i="14" l="1"/>
  <c r="Y2" i="14"/>
  <c r="Y2" i="13"/>
  <c r="Y60" i="14" l="1"/>
  <c r="Z2" i="14"/>
  <c r="Z2" i="13"/>
  <c r="Z60" i="14" l="1"/>
  <c r="AA2" i="14"/>
  <c r="AA2" i="13"/>
  <c r="AA60" i="14" l="1"/>
  <c r="AB2" i="14"/>
  <c r="AB2" i="13"/>
  <c r="AB60" i="14" l="1"/>
  <c r="AC2" i="14"/>
  <c r="AC2" i="13"/>
  <c r="AC60" i="14" l="1"/>
  <c r="AD2" i="14"/>
  <c r="AD2" i="13"/>
  <c r="AD60" i="14" l="1"/>
  <c r="AE2" i="14"/>
  <c r="AE2" i="13"/>
  <c r="AE60" i="14" l="1"/>
  <c r="AF2" i="14"/>
  <c r="AF2" i="13"/>
  <c r="AF60" i="14" l="1"/>
  <c r="AG2" i="14"/>
  <c r="AG2" i="13"/>
  <c r="AG60" i="14" l="1"/>
  <c r="AH2" i="14"/>
  <c r="AH2" i="13"/>
  <c r="AH60" i="14" l="1"/>
  <c r="AI2" i="14"/>
  <c r="AI2" i="13"/>
  <c r="AI60" i="14" l="1"/>
  <c r="AJ2" i="14"/>
  <c r="AJ2" i="13"/>
  <c r="AJ60" i="14" l="1"/>
  <c r="AK2" i="14"/>
  <c r="AK2" i="13"/>
  <c r="AK60" i="14" l="1"/>
  <c r="AL2" i="14"/>
  <c r="AL2" i="13"/>
  <c r="AL60" i="14" l="1"/>
  <c r="AM2" i="14"/>
  <c r="AM2" i="13"/>
  <c r="AM60" i="14" l="1"/>
  <c r="AN2" i="14"/>
  <c r="AN2" i="13"/>
  <c r="AN60" i="14" l="1"/>
  <c r="AO2" i="14"/>
  <c r="AO2" i="13"/>
  <c r="AO60" i="14" l="1"/>
  <c r="AP2" i="14"/>
  <c r="AP2" i="13"/>
  <c r="AP60" i="14" l="1"/>
  <c r="AQ2" i="14"/>
  <c r="AQ2" i="13"/>
  <c r="AQ60" i="14" l="1"/>
  <c r="AR2" i="14"/>
  <c r="AR60" i="14" s="1"/>
  <c r="AR2" i="13"/>
  <c r="V65" i="12" l="1"/>
  <c r="W65" i="12"/>
  <c r="X65" i="12"/>
  <c r="Y65" i="12"/>
  <c r="V66" i="12"/>
  <c r="W66" i="12"/>
  <c r="X66" i="12"/>
  <c r="Y66" i="12"/>
  <c r="AD65" i="12"/>
  <c r="AE65" i="12"/>
  <c r="AD66" i="12"/>
  <c r="AE66" i="12"/>
  <c r="AN65" i="12"/>
  <c r="AO65" i="12"/>
  <c r="AP65" i="12"/>
  <c r="AQ65" i="12"/>
  <c r="AN66" i="12"/>
  <c r="AO66" i="12"/>
  <c r="AP66" i="12"/>
  <c r="AQ66" i="12"/>
  <c r="AM65" i="12"/>
  <c r="AM66" i="12" s="1"/>
  <c r="AL65" i="12"/>
  <c r="AL66" i="12" s="1"/>
  <c r="AK65" i="12"/>
  <c r="AK66" i="12" s="1"/>
  <c r="AJ65" i="12"/>
  <c r="AJ66" i="12" s="1"/>
  <c r="AI65" i="12"/>
  <c r="AI66" i="12" s="1"/>
  <c r="AH65" i="12"/>
  <c r="AH66" i="12" s="1"/>
  <c r="AG65" i="12"/>
  <c r="AG66" i="12" s="1"/>
  <c r="AF65" i="12"/>
  <c r="AF66" i="12" s="1"/>
  <c r="AC65" i="12"/>
  <c r="AC66" i="12" s="1"/>
  <c r="AB65" i="12"/>
  <c r="AB66" i="12" s="1"/>
  <c r="AA65" i="12"/>
  <c r="AA66" i="12" s="1"/>
  <c r="Z65" i="12"/>
  <c r="Z66" i="12" s="1"/>
  <c r="U65" i="12"/>
  <c r="U66" i="12" s="1"/>
  <c r="T65" i="12"/>
  <c r="T66" i="12" s="1"/>
  <c r="S65" i="12"/>
  <c r="S66" i="12" s="1"/>
  <c r="R65" i="12"/>
  <c r="R66" i="12" s="1"/>
  <c r="Q65" i="12"/>
  <c r="Q66" i="12" s="1"/>
  <c r="P65" i="12"/>
  <c r="P66" i="12" s="1"/>
  <c r="O65" i="12"/>
  <c r="O66" i="12" s="1"/>
  <c r="N65" i="12"/>
  <c r="N66" i="12" s="1"/>
  <c r="M65" i="12"/>
  <c r="M66" i="12" s="1"/>
  <c r="L65" i="12"/>
  <c r="L66" i="12" s="1"/>
  <c r="K65" i="12"/>
  <c r="K66" i="12" s="1"/>
  <c r="J65" i="12"/>
  <c r="J66" i="12" s="1"/>
  <c r="I65" i="12"/>
  <c r="I66" i="12" s="1"/>
  <c r="H65" i="12"/>
  <c r="H66" i="12" s="1"/>
  <c r="G65" i="12"/>
  <c r="G66" i="12" s="1"/>
  <c r="F65" i="12"/>
  <c r="F66" i="12" s="1"/>
  <c r="E65" i="12"/>
  <c r="E66" i="12" s="1"/>
  <c r="D65" i="12"/>
  <c r="D66" i="12" s="1"/>
  <c r="AR66" i="12" s="1"/>
  <c r="AS64" i="12"/>
  <c r="AR64" i="12"/>
  <c r="AS57" i="12"/>
  <c r="AR57" i="12"/>
  <c r="AS56" i="12"/>
  <c r="AR56" i="12"/>
  <c r="AS55" i="12"/>
  <c r="AR55" i="12"/>
  <c r="AS54" i="12"/>
  <c r="AR54" i="12"/>
  <c r="AS53" i="12"/>
  <c r="AR53" i="12"/>
  <c r="AS52" i="12"/>
  <c r="AR52" i="12"/>
  <c r="AS51" i="12"/>
  <c r="AR51" i="12"/>
  <c r="AS50" i="12"/>
  <c r="AR50" i="12"/>
  <c r="AS49" i="12"/>
  <c r="AR49" i="12"/>
  <c r="AS48" i="12"/>
  <c r="AR48" i="12"/>
  <c r="AS8" i="12"/>
  <c r="AR8" i="12"/>
  <c r="AS47" i="12"/>
  <c r="AR47" i="12"/>
  <c r="AS6" i="12"/>
  <c r="AR6" i="12"/>
  <c r="AS46" i="12"/>
  <c r="AR46" i="12"/>
  <c r="AS45" i="12"/>
  <c r="AR45" i="12"/>
  <c r="AS44" i="12"/>
  <c r="AR44" i="12"/>
  <c r="AS43" i="12"/>
  <c r="AR43" i="12"/>
  <c r="AS42" i="12"/>
  <c r="AR42" i="12"/>
  <c r="AS41" i="12"/>
  <c r="AR41" i="12"/>
  <c r="AS40" i="12"/>
  <c r="AR40" i="12"/>
  <c r="AS39" i="12"/>
  <c r="AR39" i="12"/>
  <c r="AS15" i="12"/>
  <c r="AR15" i="12"/>
  <c r="AS38" i="12"/>
  <c r="AR38" i="12"/>
  <c r="AS37" i="12"/>
  <c r="AR37" i="12"/>
  <c r="AS13" i="12"/>
  <c r="AR13" i="12"/>
  <c r="AS36" i="12"/>
  <c r="AR36" i="12"/>
  <c r="AS35" i="12"/>
  <c r="AR35" i="12"/>
  <c r="AS34" i="12"/>
  <c r="AR34" i="12"/>
  <c r="AS33" i="12"/>
  <c r="AR33" i="12"/>
  <c r="AS7" i="12"/>
  <c r="AR7" i="12"/>
  <c r="AS32" i="12"/>
  <c r="AR32" i="12"/>
  <c r="AS31" i="12"/>
  <c r="AR31" i="12"/>
  <c r="AS30" i="12"/>
  <c r="AR30" i="12"/>
  <c r="AS29" i="12"/>
  <c r="AR29" i="12"/>
  <c r="AS14" i="12"/>
  <c r="AR14" i="12"/>
  <c r="AS28" i="12"/>
  <c r="AR28" i="12"/>
  <c r="AS27" i="12"/>
  <c r="AR27" i="12"/>
  <c r="AS11" i="12"/>
  <c r="AR11" i="12"/>
  <c r="AS26" i="12"/>
  <c r="AR26" i="12"/>
  <c r="AS25" i="12"/>
  <c r="AR25" i="12"/>
  <c r="AS10" i="12"/>
  <c r="AR10" i="12"/>
  <c r="AS24" i="12"/>
  <c r="AR24" i="12"/>
  <c r="AS23" i="12"/>
  <c r="AR23" i="12"/>
  <c r="AS22" i="12"/>
  <c r="AR22" i="12"/>
  <c r="AS21" i="12"/>
  <c r="AR21" i="12"/>
  <c r="AS9" i="12"/>
  <c r="AR9" i="12"/>
  <c r="AS20" i="12"/>
  <c r="AR20" i="12"/>
  <c r="AS12" i="12"/>
  <c r="AR12" i="12"/>
  <c r="AS19" i="12"/>
  <c r="AR19" i="12"/>
  <c r="AS18" i="12"/>
  <c r="AR18" i="12"/>
  <c r="AS17" i="12"/>
  <c r="AR17" i="12"/>
  <c r="AS16" i="12"/>
  <c r="AR16" i="12"/>
  <c r="U76" i="11"/>
  <c r="U75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U74" i="11" s="1"/>
  <c r="U78" i="11" s="1"/>
  <c r="U37" i="11"/>
  <c r="V37" i="11" s="1"/>
  <c r="U36" i="11"/>
  <c r="V36" i="11" s="1"/>
  <c r="U65" i="11"/>
  <c r="V65" i="11" s="1"/>
  <c r="U64" i="11"/>
  <c r="V64" i="11" s="1"/>
  <c r="U45" i="11"/>
  <c r="V45" i="11" s="1"/>
  <c r="U63" i="11"/>
  <c r="V63" i="11" s="1"/>
  <c r="U44" i="11"/>
  <c r="V44" i="11" s="1"/>
  <c r="U62" i="11"/>
  <c r="V62" i="11" s="1"/>
  <c r="U61" i="11"/>
  <c r="V61" i="11" s="1"/>
  <c r="U60" i="11"/>
  <c r="V60" i="11" s="1"/>
  <c r="U59" i="11"/>
  <c r="V59" i="11" s="1"/>
  <c r="U30" i="11"/>
  <c r="V30" i="11" s="1"/>
  <c r="U20" i="11"/>
  <c r="V20" i="11" s="1"/>
  <c r="U51" i="11"/>
  <c r="V51" i="11" s="1"/>
  <c r="U35" i="11"/>
  <c r="V35" i="11" s="1"/>
  <c r="U58" i="11"/>
  <c r="V58" i="11" s="1"/>
  <c r="U34" i="11"/>
  <c r="V34" i="11" s="1"/>
  <c r="U9" i="11"/>
  <c r="V9" i="11" s="1"/>
  <c r="U43" i="11"/>
  <c r="V43" i="11" s="1"/>
  <c r="U10" i="11"/>
  <c r="V10" i="11" s="1"/>
  <c r="U50" i="11"/>
  <c r="V50" i="11" s="1"/>
  <c r="U19" i="11"/>
  <c r="V19" i="11" s="1"/>
  <c r="U18" i="11"/>
  <c r="V18" i="11" s="1"/>
  <c r="U42" i="11"/>
  <c r="V42" i="11" s="1"/>
  <c r="U49" i="11"/>
  <c r="V49" i="11" s="1"/>
  <c r="U48" i="11"/>
  <c r="V48" i="11" s="1"/>
  <c r="U23" i="11"/>
  <c r="V23" i="11" s="1"/>
  <c r="U57" i="11"/>
  <c r="V57" i="11" s="1"/>
  <c r="U6" i="11"/>
  <c r="V6" i="11" s="1"/>
  <c r="U17" i="11"/>
  <c r="V17" i="11" s="1"/>
  <c r="U33" i="11"/>
  <c r="V33" i="11" s="1"/>
  <c r="U13" i="11"/>
  <c r="V13" i="11" s="1"/>
  <c r="U56" i="11"/>
  <c r="V56" i="11" s="1"/>
  <c r="U55" i="11"/>
  <c r="V55" i="11" s="1"/>
  <c r="U12" i="11"/>
  <c r="V12" i="11" s="1"/>
  <c r="U41" i="11"/>
  <c r="V41" i="11" s="1"/>
  <c r="U8" i="11"/>
  <c r="V8" i="11" s="1"/>
  <c r="U47" i="11"/>
  <c r="V47" i="11" s="1"/>
  <c r="U29" i="11"/>
  <c r="V29" i="11" s="1"/>
  <c r="U28" i="11"/>
  <c r="V28" i="11" s="1"/>
  <c r="U40" i="11"/>
  <c r="V40" i="11" s="1"/>
  <c r="U46" i="11"/>
  <c r="V46" i="11" s="1"/>
  <c r="U7" i="11"/>
  <c r="V7" i="11" s="1"/>
  <c r="U22" i="11"/>
  <c r="V22" i="11" s="1"/>
  <c r="U54" i="11"/>
  <c r="V54" i="11" s="1"/>
  <c r="U15" i="11"/>
  <c r="V15" i="11" s="1"/>
  <c r="U32" i="11"/>
  <c r="V32" i="11" s="1"/>
  <c r="U31" i="11"/>
  <c r="V31" i="11" s="1"/>
  <c r="U27" i="11"/>
  <c r="V27" i="11" s="1"/>
  <c r="U26" i="11"/>
  <c r="V26" i="11" s="1"/>
  <c r="U39" i="11"/>
  <c r="V39" i="11" s="1"/>
  <c r="U25" i="11"/>
  <c r="V25" i="11" s="1"/>
  <c r="U53" i="11"/>
  <c r="V53" i="11" s="1"/>
  <c r="U14" i="11"/>
  <c r="V14" i="11" s="1"/>
  <c r="U38" i="11"/>
  <c r="V38" i="11" s="1"/>
  <c r="U11" i="11"/>
  <c r="V11" i="11" s="1"/>
  <c r="U16" i="11"/>
  <c r="V16" i="11" s="1"/>
  <c r="U24" i="11"/>
  <c r="V24" i="11" s="1"/>
  <c r="U21" i="11"/>
  <c r="V21" i="11" s="1"/>
  <c r="U52" i="11"/>
  <c r="V52" i="11" s="1"/>
  <c r="V78" i="11" s="1"/>
  <c r="AR68" i="12" l="1"/>
  <c r="AR67" i="12"/>
  <c r="AR69" i="12" s="1"/>
  <c r="AU17" i="12" s="1"/>
  <c r="AT16" i="12"/>
  <c r="AU16" i="12"/>
  <c r="AT17" i="12"/>
  <c r="AT18" i="12"/>
  <c r="AT19" i="12"/>
  <c r="AT12" i="12"/>
  <c r="AT20" i="12"/>
  <c r="AT9" i="12"/>
  <c r="AT21" i="12"/>
  <c r="AT22" i="12"/>
  <c r="AT23" i="12"/>
  <c r="AT24" i="12"/>
  <c r="AT10" i="12"/>
  <c r="AT25" i="12"/>
  <c r="AT26" i="12"/>
  <c r="AT11" i="12"/>
  <c r="AT27" i="12"/>
  <c r="AT28" i="12"/>
  <c r="AT14" i="12"/>
  <c r="AT29" i="12"/>
  <c r="AT30" i="12"/>
  <c r="AT31" i="12"/>
  <c r="AT32" i="12"/>
  <c r="AT7" i="12"/>
  <c r="AT33" i="12"/>
  <c r="AT34" i="12"/>
  <c r="AT35" i="12"/>
  <c r="AT36" i="12"/>
  <c r="AT13" i="12"/>
  <c r="AT37" i="12"/>
  <c r="AT38" i="12"/>
  <c r="AT15" i="12"/>
  <c r="AT39" i="12"/>
  <c r="AU40" i="12"/>
  <c r="AT40" i="12"/>
  <c r="AU41" i="12"/>
  <c r="AU42" i="12"/>
  <c r="AU43" i="12"/>
  <c r="AU44" i="12"/>
  <c r="AU45" i="12"/>
  <c r="AU46" i="12"/>
  <c r="AU47" i="12"/>
  <c r="AU48" i="12"/>
  <c r="AU49" i="12"/>
  <c r="AU50" i="12"/>
  <c r="AU51" i="12"/>
  <c r="AU52" i="12"/>
  <c r="AU53" i="12"/>
  <c r="AU54" i="12"/>
  <c r="AU55" i="12"/>
  <c r="AU56" i="12"/>
  <c r="AU57" i="12"/>
  <c r="AU64" i="12"/>
  <c r="AT41" i="12"/>
  <c r="AT42" i="12"/>
  <c r="AT43" i="12"/>
  <c r="AT44" i="12"/>
  <c r="AT45" i="12"/>
  <c r="AT46" i="12"/>
  <c r="AT6" i="12"/>
  <c r="AU6" i="12" s="1"/>
  <c r="AT47" i="12"/>
  <c r="AT8" i="12"/>
  <c r="AU8" i="12" s="1"/>
  <c r="AT48" i="12"/>
  <c r="AT49" i="12"/>
  <c r="AT50" i="12"/>
  <c r="AT51" i="12"/>
  <c r="AT52" i="12"/>
  <c r="AT53" i="12"/>
  <c r="AT54" i="12"/>
  <c r="AT55" i="12"/>
  <c r="AT56" i="12"/>
  <c r="AT57" i="12"/>
  <c r="AT64" i="12"/>
  <c r="AU39" i="12" l="1"/>
  <c r="AU15" i="12"/>
  <c r="AU38" i="12"/>
  <c r="AU37" i="12"/>
  <c r="AU13" i="12"/>
  <c r="AU36" i="12"/>
  <c r="AU35" i="12"/>
  <c r="AU34" i="12"/>
  <c r="AU33" i="12"/>
  <c r="AU7" i="12"/>
  <c r="AU32" i="12"/>
  <c r="AU31" i="12"/>
  <c r="AU30" i="12"/>
  <c r="AU29" i="12"/>
  <c r="AU14" i="12"/>
  <c r="AU28" i="12"/>
  <c r="AU27" i="12"/>
  <c r="AU11" i="12"/>
  <c r="AU26" i="12"/>
  <c r="AU25" i="12"/>
  <c r="AU10" i="12"/>
  <c r="AU24" i="12"/>
  <c r="AU23" i="12"/>
  <c r="AU22" i="12"/>
  <c r="AU21" i="12"/>
  <c r="AU9" i="12"/>
  <c r="AU20" i="12"/>
  <c r="AU12" i="12"/>
  <c r="AU19" i="12"/>
  <c r="AU18" i="12"/>
</calcChain>
</file>

<file path=xl/sharedStrings.xml><?xml version="1.0" encoding="utf-8"?>
<sst xmlns="http://schemas.openxmlformats.org/spreadsheetml/2006/main" count="422" uniqueCount="180">
  <si>
    <t>最優秀選手賞</t>
    <rPh sb="0" eb="3">
      <t>サイユウシュウ</t>
    </rPh>
    <rPh sb="3" eb="5">
      <t>センシュ</t>
    </rPh>
    <rPh sb="5" eb="6">
      <t>ショウ</t>
    </rPh>
    <phoneticPr fontId="2"/>
  </si>
  <si>
    <t>最多勝</t>
    <rPh sb="0" eb="3">
      <t>サイタショウ</t>
    </rPh>
    <phoneticPr fontId="2"/>
  </si>
  <si>
    <t>新人賞</t>
    <rPh sb="0" eb="3">
      <t>シンジンショウ</t>
    </rPh>
    <phoneticPr fontId="2"/>
  </si>
  <si>
    <t>のび太賞</t>
    <rPh sb="2" eb="3">
      <t>タ</t>
    </rPh>
    <rPh sb="3" eb="4">
      <t>ショウ</t>
    </rPh>
    <phoneticPr fontId="2"/>
  </si>
  <si>
    <t>イベント好き好き賞</t>
    <rPh sb="4" eb="5">
      <t>ス</t>
    </rPh>
    <rPh sb="6" eb="7">
      <t>ス</t>
    </rPh>
    <rPh sb="8" eb="9">
      <t>ショウ</t>
    </rPh>
    <phoneticPr fontId="2"/>
  </si>
  <si>
    <t>結婚おめでとう賞</t>
    <rPh sb="0" eb="2">
      <t>ケッコン</t>
    </rPh>
    <rPh sb="7" eb="8">
      <t>ショウ</t>
    </rPh>
    <phoneticPr fontId="2"/>
  </si>
  <si>
    <t>受賞名</t>
    <rPh sb="0" eb="2">
      <t>ジュショウ</t>
    </rPh>
    <rPh sb="2" eb="3">
      <t>メイ</t>
    </rPh>
    <phoneticPr fontId="2"/>
  </si>
  <si>
    <t>内容</t>
    <rPh sb="0" eb="2">
      <t>ナイヨウ</t>
    </rPh>
    <phoneticPr fontId="2"/>
  </si>
  <si>
    <t>今年最も優秀であった選手に贈られる賞</t>
    <rPh sb="0" eb="2">
      <t>コトシ</t>
    </rPh>
    <rPh sb="2" eb="3">
      <t>モット</t>
    </rPh>
    <rPh sb="4" eb="6">
      <t>ユウシュウ</t>
    </rPh>
    <rPh sb="10" eb="12">
      <t>センシュ</t>
    </rPh>
    <rPh sb="13" eb="14">
      <t>オク</t>
    </rPh>
    <rPh sb="17" eb="18">
      <t>ショウ</t>
    </rPh>
    <phoneticPr fontId="2"/>
  </si>
  <si>
    <t>今年最も勝ち星を多くあげた選手に贈られる賞</t>
    <rPh sb="0" eb="2">
      <t>コトシ</t>
    </rPh>
    <rPh sb="2" eb="3">
      <t>モット</t>
    </rPh>
    <rPh sb="4" eb="5">
      <t>カ</t>
    </rPh>
    <rPh sb="6" eb="7">
      <t>ボシ</t>
    </rPh>
    <rPh sb="8" eb="9">
      <t>オオ</t>
    </rPh>
    <rPh sb="13" eb="15">
      <t>センシュ</t>
    </rPh>
    <rPh sb="16" eb="17">
      <t>オク</t>
    </rPh>
    <rPh sb="20" eb="21">
      <t>ショウ</t>
    </rPh>
    <phoneticPr fontId="2"/>
  </si>
  <si>
    <t>今年最も貢献度が高かった新人に贈られる賞（今後の期待値も含む）</t>
    <rPh sb="0" eb="2">
      <t>コトシ</t>
    </rPh>
    <rPh sb="2" eb="3">
      <t>モット</t>
    </rPh>
    <rPh sb="4" eb="7">
      <t>コウケンド</t>
    </rPh>
    <rPh sb="8" eb="9">
      <t>タカ</t>
    </rPh>
    <rPh sb="12" eb="14">
      <t>シンジン</t>
    </rPh>
    <rPh sb="15" eb="16">
      <t>オク</t>
    </rPh>
    <rPh sb="19" eb="20">
      <t>ショウ</t>
    </rPh>
    <rPh sb="21" eb="23">
      <t>コンゴ</t>
    </rPh>
    <rPh sb="24" eb="27">
      <t>キタイチ</t>
    </rPh>
    <rPh sb="28" eb="29">
      <t>フク</t>
    </rPh>
    <phoneticPr fontId="2"/>
  </si>
  <si>
    <t>今年最も実力が伸びたと思われる選手に贈られる賞</t>
    <rPh sb="0" eb="2">
      <t>コトシ</t>
    </rPh>
    <rPh sb="2" eb="3">
      <t>モット</t>
    </rPh>
    <rPh sb="4" eb="6">
      <t>ジツリョク</t>
    </rPh>
    <rPh sb="7" eb="8">
      <t>ノ</t>
    </rPh>
    <rPh sb="11" eb="12">
      <t>オモ</t>
    </rPh>
    <rPh sb="15" eb="17">
      <t>センシュ</t>
    </rPh>
    <rPh sb="18" eb="19">
      <t>オク</t>
    </rPh>
    <rPh sb="22" eb="23">
      <t>ショウ</t>
    </rPh>
    <phoneticPr fontId="2"/>
  </si>
  <si>
    <t>今年最も多く練習会に参加した選手に贈られる賞</t>
    <rPh sb="0" eb="2">
      <t>コトシ</t>
    </rPh>
    <rPh sb="2" eb="3">
      <t>モット</t>
    </rPh>
    <rPh sb="4" eb="5">
      <t>オオ</t>
    </rPh>
    <rPh sb="6" eb="8">
      <t>レンシュウ</t>
    </rPh>
    <rPh sb="8" eb="9">
      <t>カイ</t>
    </rPh>
    <rPh sb="10" eb="12">
      <t>サンカ</t>
    </rPh>
    <rPh sb="14" eb="16">
      <t>センシュ</t>
    </rPh>
    <rPh sb="17" eb="18">
      <t>オク</t>
    </rPh>
    <rPh sb="21" eb="22">
      <t>ショウ</t>
    </rPh>
    <phoneticPr fontId="2"/>
  </si>
  <si>
    <t>今年最も多くイベントに参加した選手に贈られる賞</t>
    <rPh sb="0" eb="2">
      <t>コトシ</t>
    </rPh>
    <rPh sb="2" eb="3">
      <t>モット</t>
    </rPh>
    <rPh sb="4" eb="5">
      <t>オオ</t>
    </rPh>
    <rPh sb="11" eb="13">
      <t>サンカ</t>
    </rPh>
    <rPh sb="15" eb="17">
      <t>センシュ</t>
    </rPh>
    <rPh sb="18" eb="19">
      <t>オク</t>
    </rPh>
    <rPh sb="22" eb="23">
      <t>ショウ</t>
    </rPh>
    <phoneticPr fontId="2"/>
  </si>
  <si>
    <t>今年結婚した部員に贈られる賞</t>
    <rPh sb="0" eb="2">
      <t>コトシ</t>
    </rPh>
    <rPh sb="2" eb="4">
      <t>ケッコン</t>
    </rPh>
    <rPh sb="6" eb="8">
      <t>ブイン</t>
    </rPh>
    <rPh sb="9" eb="10">
      <t>オク</t>
    </rPh>
    <rPh sb="13" eb="14">
      <t>ショウ</t>
    </rPh>
    <phoneticPr fontId="2"/>
  </si>
  <si>
    <t>最高勝率賞</t>
    <rPh sb="0" eb="2">
      <t>サイコウ</t>
    </rPh>
    <rPh sb="2" eb="4">
      <t>ショウリツ</t>
    </rPh>
    <rPh sb="4" eb="5">
      <t>ショウ</t>
    </rPh>
    <phoneticPr fontId="2"/>
  </si>
  <si>
    <t>今年の勝率が最も高かった選手に贈られる賞</t>
    <rPh sb="0" eb="2">
      <t>コトシ</t>
    </rPh>
    <rPh sb="3" eb="5">
      <t>ショウリツ</t>
    </rPh>
    <rPh sb="6" eb="7">
      <t>モット</t>
    </rPh>
    <rPh sb="8" eb="9">
      <t>タカ</t>
    </rPh>
    <rPh sb="12" eb="14">
      <t>センシュ</t>
    </rPh>
    <rPh sb="15" eb="16">
      <t>オク</t>
    </rPh>
    <rPh sb="19" eb="20">
      <t>ショウ</t>
    </rPh>
    <phoneticPr fontId="2"/>
  </si>
  <si>
    <t>理由</t>
    <rPh sb="0" eb="2">
      <t>リユウ</t>
    </rPh>
    <phoneticPr fontId="2"/>
  </si>
  <si>
    <t>特別賞</t>
    <rPh sb="0" eb="3">
      <t>トクベツショウ</t>
    </rPh>
    <phoneticPr fontId="2"/>
  </si>
  <si>
    <t>特別な賞</t>
    <rPh sb="0" eb="2">
      <t>トクベツ</t>
    </rPh>
    <rPh sb="3" eb="4">
      <t>ショウ</t>
    </rPh>
    <phoneticPr fontId="2"/>
  </si>
  <si>
    <t>受賞者</t>
    <rPh sb="0" eb="3">
      <t>ジュショウシャ</t>
    </rPh>
    <phoneticPr fontId="2"/>
  </si>
  <si>
    <t>「岡、エースをねらえ」賞</t>
    <rPh sb="1" eb="2">
      <t>オカ</t>
    </rPh>
    <rPh sb="11" eb="12">
      <t>ショウ</t>
    </rPh>
    <phoneticPr fontId="2"/>
  </si>
  <si>
    <t>中野</t>
    <rPh sb="0" eb="2">
      <t>ナカノ</t>
    </rPh>
    <phoneticPr fontId="2"/>
  </si>
  <si>
    <t>練習の虫賞
（東野賞）</t>
    <rPh sb="0" eb="2">
      <t>レンシュウ</t>
    </rPh>
    <rPh sb="3" eb="4">
      <t>ムシ</t>
    </rPh>
    <rPh sb="4" eb="5">
      <t>ショウ</t>
    </rPh>
    <rPh sb="7" eb="9">
      <t>ヒガシノ</t>
    </rPh>
    <rPh sb="9" eb="10">
      <t>ショウ</t>
    </rPh>
    <phoneticPr fontId="2"/>
  </si>
  <si>
    <t>－</t>
    <phoneticPr fontId="2"/>
  </si>
  <si>
    <t>岩田</t>
    <rPh sb="0" eb="2">
      <t>イワタ</t>
    </rPh>
    <phoneticPr fontId="2"/>
  </si>
  <si>
    <t>戸川</t>
    <rPh sb="0" eb="2">
      <t>トガワ</t>
    </rPh>
    <phoneticPr fontId="2"/>
  </si>
  <si>
    <t>ボール大好き賞</t>
    <rPh sb="3" eb="5">
      <t>ダイス</t>
    </rPh>
    <rPh sb="6" eb="7">
      <t>ショウ</t>
    </rPh>
    <phoneticPr fontId="2"/>
  </si>
  <si>
    <t>ニューボールの使用頻度の高い、練習頻度の高い選手へ送る賞</t>
    <rPh sb="7" eb="9">
      <t>シヨウ</t>
    </rPh>
    <rPh sb="9" eb="11">
      <t>ヒンド</t>
    </rPh>
    <rPh sb="12" eb="13">
      <t>タカ</t>
    </rPh>
    <rPh sb="15" eb="17">
      <t>レンシュウ</t>
    </rPh>
    <rPh sb="17" eb="19">
      <t>ヒンド</t>
    </rPh>
    <rPh sb="20" eb="21">
      <t>タカ</t>
    </rPh>
    <rPh sb="22" eb="24">
      <t>センシュ</t>
    </rPh>
    <rPh sb="25" eb="26">
      <t>オク</t>
    </rPh>
    <rPh sb="27" eb="28">
      <t>ショウ</t>
    </rPh>
    <phoneticPr fontId="2"/>
  </si>
  <si>
    <t>ボール詰め合わせプレゼント</t>
    <rPh sb="3" eb="4">
      <t>ツ</t>
    </rPh>
    <rPh sb="5" eb="6">
      <t>ア</t>
    </rPh>
    <phoneticPr fontId="2"/>
  </si>
  <si>
    <t>今年最も多く練習会担当を行った選手に贈られる賞</t>
    <rPh sb="0" eb="2">
      <t>コトシ</t>
    </rPh>
    <rPh sb="2" eb="3">
      <t>モット</t>
    </rPh>
    <rPh sb="4" eb="5">
      <t>オオ</t>
    </rPh>
    <rPh sb="6" eb="8">
      <t>レンシュウ</t>
    </rPh>
    <rPh sb="8" eb="9">
      <t>カイ</t>
    </rPh>
    <rPh sb="9" eb="11">
      <t>タントウ</t>
    </rPh>
    <rPh sb="12" eb="13">
      <t>オコナ</t>
    </rPh>
    <rPh sb="15" eb="17">
      <t>センシュ</t>
    </rPh>
    <rPh sb="18" eb="19">
      <t>オク</t>
    </rPh>
    <rPh sb="22" eb="23">
      <t>ショウ</t>
    </rPh>
    <phoneticPr fontId="2"/>
  </si>
  <si>
    <t>黄</t>
    <rPh sb="0" eb="1">
      <t>コウ</t>
    </rPh>
    <phoneticPr fontId="2"/>
  </si>
  <si>
    <t>-</t>
    <phoneticPr fontId="2"/>
  </si>
  <si>
    <t>なし</t>
    <phoneticPr fontId="2"/>
  </si>
  <si>
    <t>多くの試合にて勝利を重ねました！</t>
    <rPh sb="0" eb="1">
      <t>オオ</t>
    </rPh>
    <rPh sb="3" eb="5">
      <t>シアイ</t>
    </rPh>
    <rPh sb="7" eb="9">
      <t>ショウリ</t>
    </rPh>
    <rPh sb="10" eb="11">
      <t>カサ</t>
    </rPh>
    <phoneticPr fontId="2"/>
  </si>
  <si>
    <t>40戦29勝</t>
    <rPh sb="2" eb="3">
      <t>セン</t>
    </rPh>
    <rPh sb="5" eb="6">
      <t>ショウ</t>
    </rPh>
    <phoneticPr fontId="2"/>
  </si>
  <si>
    <t>阿部
梅次</t>
    <rPh sb="0" eb="2">
      <t>アベ</t>
    </rPh>
    <rPh sb="3" eb="4">
      <t>ウメ</t>
    </rPh>
    <rPh sb="4" eb="5">
      <t>ジ</t>
    </rPh>
    <phoneticPr fontId="2"/>
  </si>
  <si>
    <t>これからの期待を込めて
団体戦初参加！</t>
    <rPh sb="5" eb="7">
      <t>キタイ</t>
    </rPh>
    <rPh sb="8" eb="9">
      <t>コ</t>
    </rPh>
    <rPh sb="12" eb="15">
      <t>ダンタイセン</t>
    </rPh>
    <rPh sb="15" eb="18">
      <t>ハツサンカ</t>
    </rPh>
    <phoneticPr fontId="2"/>
  </si>
  <si>
    <t>ご参加ありがとうございます。
(参加率82%)</t>
    <rPh sb="1" eb="3">
      <t>サンカ</t>
    </rPh>
    <rPh sb="16" eb="18">
      <t>サンカ</t>
    </rPh>
    <rPh sb="18" eb="19">
      <t>リツ</t>
    </rPh>
    <phoneticPr fontId="2"/>
  </si>
  <si>
    <t>阪本
鳩岡</t>
    <rPh sb="0" eb="2">
      <t>サカモト</t>
    </rPh>
    <rPh sb="3" eb="4">
      <t>ハト</t>
    </rPh>
    <rPh sb="4" eb="5">
      <t>オカ</t>
    </rPh>
    <phoneticPr fontId="2"/>
  </si>
  <si>
    <t>ご協力ありがとうございます
7回担当/24回</t>
    <rPh sb="1" eb="3">
      <t>キョウリョク</t>
    </rPh>
    <rPh sb="15" eb="16">
      <t>カイ</t>
    </rPh>
    <rPh sb="16" eb="18">
      <t>タントウ</t>
    </rPh>
    <rPh sb="21" eb="22">
      <t>カイ</t>
    </rPh>
    <phoneticPr fontId="2"/>
  </si>
  <si>
    <t>勝率（75.86％）</t>
    <rPh sb="0" eb="2">
      <t>ショウリツ</t>
    </rPh>
    <phoneticPr fontId="2"/>
  </si>
  <si>
    <t>該当者なし</t>
    <rPh sb="0" eb="3">
      <t>ガイトウシャ</t>
    </rPh>
    <phoneticPr fontId="2"/>
  </si>
  <si>
    <r>
      <t>よく練習しています。
(</t>
    </r>
    <r>
      <rPr>
        <sz val="11"/>
        <rFont val="ＭＳ Ｐゴシック"/>
        <family val="3"/>
        <charset val="128"/>
      </rPr>
      <t>24回、19回参加/24回)</t>
    </r>
    <rPh sb="2" eb="4">
      <t>レンシュウ</t>
    </rPh>
    <rPh sb="14" eb="15">
      <t>カイ</t>
    </rPh>
    <phoneticPr fontId="2"/>
  </si>
  <si>
    <t>年間表彰者</t>
    <rPh sb="0" eb="2">
      <t>ネンカン</t>
    </rPh>
    <rPh sb="2" eb="5">
      <t>ヒョウショウシャ</t>
    </rPh>
    <phoneticPr fontId="2"/>
  </si>
  <si>
    <t>勝ち星表</t>
    <rPh sb="0" eb="1">
      <t>カ</t>
    </rPh>
    <rPh sb="2" eb="3">
      <t>ボシ</t>
    </rPh>
    <rPh sb="3" eb="4">
      <t>ヒョウ</t>
    </rPh>
    <phoneticPr fontId="2"/>
  </si>
  <si>
    <t>氏名</t>
  </si>
  <si>
    <t>ｺｰﾄ納め/納会</t>
    <rPh sb="3" eb="4">
      <t>オサ</t>
    </rPh>
    <rPh sb="6" eb="8">
      <t>ノウカイ</t>
    </rPh>
    <phoneticPr fontId="2"/>
  </si>
  <si>
    <t>初打ち</t>
  </si>
  <si>
    <t>MHI戦</t>
    <phoneticPr fontId="2"/>
  </si>
  <si>
    <t>三場所</t>
    <rPh sb="0" eb="1">
      <t>サン</t>
    </rPh>
    <rPh sb="1" eb="3">
      <t>バショ</t>
    </rPh>
    <phoneticPr fontId="2"/>
  </si>
  <si>
    <t>全場所選抜</t>
    <rPh sb="0" eb="1">
      <t>ゼン</t>
    </rPh>
    <rPh sb="1" eb="3">
      <t>バショ</t>
    </rPh>
    <rPh sb="3" eb="5">
      <t>センバツ</t>
    </rPh>
    <phoneticPr fontId="2"/>
  </si>
  <si>
    <t>春季D/MIX</t>
    <phoneticPr fontId="2"/>
  </si>
  <si>
    <t>HI盃予選/本戦</t>
    <phoneticPr fontId="2"/>
  </si>
  <si>
    <t>職域</t>
    <rPh sb="0" eb="2">
      <t>ショクイキ</t>
    </rPh>
    <phoneticPr fontId="2"/>
  </si>
  <si>
    <t>片岡カップ</t>
  </si>
  <si>
    <t>新人歓迎会</t>
    <rPh sb="0" eb="2">
      <t>シンジン</t>
    </rPh>
    <rPh sb="2" eb="4">
      <t>カンゲイ</t>
    </rPh>
    <rPh sb="4" eb="5">
      <t>カイ</t>
    </rPh>
    <phoneticPr fontId="2"/>
  </si>
  <si>
    <t>全場所</t>
    <rPh sb="0" eb="1">
      <t>ゼン</t>
    </rPh>
    <rPh sb="1" eb="3">
      <t>バショ</t>
    </rPh>
    <phoneticPr fontId="2"/>
  </si>
  <si>
    <t>伊丹戦</t>
    <rPh sb="0" eb="2">
      <t>イタミ</t>
    </rPh>
    <rPh sb="2" eb="3">
      <t>セン</t>
    </rPh>
    <phoneticPr fontId="2"/>
  </si>
  <si>
    <t>合宿</t>
    <rPh sb="0" eb="2">
      <t>ガッシュク</t>
    </rPh>
    <phoneticPr fontId="2"/>
  </si>
  <si>
    <t>秋D</t>
    <rPh sb="0" eb="1">
      <t>アキ</t>
    </rPh>
    <phoneticPr fontId="2"/>
  </si>
  <si>
    <t>七場所</t>
    <rPh sb="0" eb="3">
      <t>ナナバショ</t>
    </rPh>
    <phoneticPr fontId="2"/>
  </si>
  <si>
    <t>瀬戸内</t>
    <rPh sb="0" eb="3">
      <t>セトウチ</t>
    </rPh>
    <phoneticPr fontId="2"/>
  </si>
  <si>
    <t>秋S</t>
    <rPh sb="0" eb="1">
      <t>アキ</t>
    </rPh>
    <phoneticPr fontId="2"/>
  </si>
  <si>
    <t>予備</t>
    <rPh sb="0" eb="2">
      <t>ヨビ</t>
    </rPh>
    <phoneticPr fontId="2"/>
  </si>
  <si>
    <t>total</t>
    <phoneticPr fontId="2"/>
  </si>
  <si>
    <t>参加率</t>
    <rPh sb="0" eb="2">
      <t>サンカ</t>
    </rPh>
    <rPh sb="2" eb="3">
      <t>リツ</t>
    </rPh>
    <phoneticPr fontId="2"/>
  </si>
  <si>
    <t>東野  利廣</t>
  </si>
  <si>
    <t>田中  保</t>
  </si>
  <si>
    <t>伊藤 康正</t>
  </si>
  <si>
    <t>掛谷 美穂</t>
  </si>
  <si>
    <t>野本 恵子</t>
  </si>
  <si>
    <t>柴原 信</t>
  </si>
  <si>
    <t>森岡 雄二</t>
  </si>
  <si>
    <t>古池 裕</t>
  </si>
  <si>
    <t>西口 芳明</t>
  </si>
  <si>
    <t>今村 伸二</t>
  </si>
  <si>
    <t>加藤 晴信</t>
  </si>
  <si>
    <t>福田 匠</t>
  </si>
  <si>
    <t>岩波 宏和</t>
  </si>
  <si>
    <t>上田 威</t>
  </si>
  <si>
    <t>川本 靖二</t>
  </si>
  <si>
    <t>河辺 義治</t>
  </si>
  <si>
    <t>則岡 寛美</t>
  </si>
  <si>
    <t>西 奈穂子</t>
  </si>
  <si>
    <t>萬慶 久夫</t>
  </si>
  <si>
    <t>皿池 有可</t>
  </si>
  <si>
    <t>野元 一宏</t>
  </si>
  <si>
    <t>内山 達也</t>
  </si>
  <si>
    <t>高松 冴有</t>
  </si>
  <si>
    <t>平賀 俊夫</t>
  </si>
  <si>
    <t>稲角 典子</t>
  </si>
  <si>
    <t>岩田 悟志</t>
  </si>
  <si>
    <t>田中  克章</t>
  </si>
  <si>
    <t>濱崎 裕介</t>
  </si>
  <si>
    <t>惣福 和美</t>
  </si>
  <si>
    <t>市川 梢</t>
  </si>
  <si>
    <t>鳩岡 小百合</t>
  </si>
  <si>
    <t>清水 遼</t>
  </si>
  <si>
    <t>戸川 勝彦</t>
  </si>
  <si>
    <t>中野 泰秀</t>
  </si>
  <si>
    <t>齊藤 敦</t>
  </si>
  <si>
    <t>宮川 幸浩</t>
  </si>
  <si>
    <t>安部 友康</t>
  </si>
  <si>
    <t>荒木 良</t>
  </si>
  <si>
    <t>山口 登夢</t>
  </si>
  <si>
    <t>永久 正人</t>
  </si>
  <si>
    <t>高橋 哲也</t>
  </si>
  <si>
    <t>阪本 英夫</t>
  </si>
  <si>
    <t>中村 和総</t>
  </si>
  <si>
    <t>木尾 健治</t>
  </si>
  <si>
    <t>黄 賢人</t>
  </si>
  <si>
    <t>梶原 規誠</t>
  </si>
  <si>
    <t>田尻 祐大</t>
  </si>
  <si>
    <t>西原 秀香</t>
  </si>
  <si>
    <t>金井 健一郎</t>
  </si>
  <si>
    <t>岡本 武</t>
  </si>
  <si>
    <t>東田 雅壽</t>
  </si>
  <si>
    <t>冨山 忠男</t>
  </si>
  <si>
    <t>内田 雄</t>
  </si>
  <si>
    <t>大野 宇宙</t>
  </si>
  <si>
    <t>河﨑 広幸</t>
  </si>
  <si>
    <t>宮永 和典</t>
  </si>
  <si>
    <t>浅田 紳助</t>
  </si>
  <si>
    <t>阿部 可奈子</t>
  </si>
  <si>
    <t>山本 篤史</t>
  </si>
  <si>
    <t>重満 優志</t>
  </si>
  <si>
    <t>齋藤 亮</t>
  </si>
  <si>
    <t>樋口 寛</t>
  </si>
  <si>
    <t>山下 美咲</t>
  </si>
  <si>
    <t>梅次 梨沙</t>
  </si>
  <si>
    <t>*1)当日雨天中止（ブルー）であっても、大会前に参加者の統計を取ったものについては、参加予定者をカウントしている。</t>
    <rPh sb="3" eb="5">
      <t>トウジツ</t>
    </rPh>
    <rPh sb="5" eb="7">
      <t>ウテン</t>
    </rPh>
    <rPh sb="7" eb="9">
      <t>チュウシ</t>
    </rPh>
    <rPh sb="20" eb="22">
      <t>タイカイ</t>
    </rPh>
    <rPh sb="22" eb="23">
      <t>マエ</t>
    </rPh>
    <rPh sb="24" eb="27">
      <t>サンカシャ</t>
    </rPh>
    <rPh sb="28" eb="30">
      <t>トウケイ</t>
    </rPh>
    <rPh sb="31" eb="32">
      <t>ト</t>
    </rPh>
    <rPh sb="42" eb="44">
      <t>サンカ</t>
    </rPh>
    <rPh sb="44" eb="47">
      <t>ヨテイシャ</t>
    </rPh>
    <phoneticPr fontId="2"/>
  </si>
  <si>
    <t>*2)当日キャンセルは欠席としている。</t>
    <rPh sb="3" eb="5">
      <t>トウジツ</t>
    </rPh>
    <rPh sb="11" eb="13">
      <t>ケッセキ</t>
    </rPh>
    <phoneticPr fontId="2"/>
  </si>
  <si>
    <t>ｺｰﾄ納め/納会</t>
    <phoneticPr fontId="2"/>
  </si>
  <si>
    <t>初打ち</t>
    <rPh sb="0" eb="1">
      <t>ハツ</t>
    </rPh>
    <rPh sb="1" eb="2">
      <t>ウ</t>
    </rPh>
    <phoneticPr fontId="2"/>
  </si>
  <si>
    <t>MHI戦</t>
    <rPh sb="3" eb="4">
      <t>セン</t>
    </rPh>
    <phoneticPr fontId="2"/>
  </si>
  <si>
    <t>三場所</t>
    <phoneticPr fontId="2"/>
  </si>
  <si>
    <t>職域</t>
    <phoneticPr fontId="2"/>
  </si>
  <si>
    <t>片岡カップ</t>
    <phoneticPr fontId="2"/>
  </si>
  <si>
    <t>新人歓迎会</t>
    <phoneticPr fontId="2"/>
  </si>
  <si>
    <t>STC交流戦</t>
    <phoneticPr fontId="2"/>
  </si>
  <si>
    <t>全場所</t>
    <phoneticPr fontId="2"/>
  </si>
  <si>
    <t>伊丹戦</t>
    <phoneticPr fontId="2"/>
  </si>
  <si>
    <t>合宿</t>
    <phoneticPr fontId="2"/>
  </si>
  <si>
    <t>秋D</t>
    <phoneticPr fontId="2"/>
  </si>
  <si>
    <t>七場所</t>
    <phoneticPr fontId="2"/>
  </si>
  <si>
    <t>瀬戸内</t>
    <phoneticPr fontId="2"/>
  </si>
  <si>
    <t>秋S</t>
    <phoneticPr fontId="2"/>
  </si>
  <si>
    <t>京都戦</t>
    <phoneticPr fontId="2"/>
  </si>
  <si>
    <t>所内total</t>
    <rPh sb="0" eb="2">
      <t>ショナイ</t>
    </rPh>
    <phoneticPr fontId="2"/>
  </si>
  <si>
    <t>勝率</t>
    <rPh sb="0" eb="2">
      <t>ショウリツ</t>
    </rPh>
    <phoneticPr fontId="2"/>
  </si>
  <si>
    <t>規定試合数</t>
    <rPh sb="0" eb="2">
      <t>キテイ</t>
    </rPh>
    <rPh sb="2" eb="4">
      <t>シアイ</t>
    </rPh>
    <rPh sb="4" eb="5">
      <t>スウ</t>
    </rPh>
    <phoneticPr fontId="2"/>
  </si>
  <si>
    <t>勝ち</t>
    <rPh sb="0" eb="1">
      <t>カ</t>
    </rPh>
    <phoneticPr fontId="2"/>
  </si>
  <si>
    <t>負け</t>
    <rPh sb="0" eb="1">
      <t>マ</t>
    </rPh>
    <phoneticPr fontId="2"/>
  </si>
  <si>
    <t>試合数</t>
    <rPh sb="0" eb="2">
      <t>シアイ</t>
    </rPh>
    <rPh sb="2" eb="3">
      <t>スウ</t>
    </rPh>
    <phoneticPr fontId="2"/>
  </si>
  <si>
    <t>勝ち星</t>
    <rPh sb="0" eb="1">
      <t>カ</t>
    </rPh>
    <rPh sb="2" eb="3">
      <t>ボシ</t>
    </rPh>
    <phoneticPr fontId="2"/>
  </si>
  <si>
    <t>絶対値</t>
    <rPh sb="0" eb="3">
      <t>ゼッタイチ</t>
    </rPh>
    <phoneticPr fontId="2"/>
  </si>
  <si>
    <t>←平均試合数合計</t>
    <rPh sb="1" eb="3">
      <t>ヘイキン</t>
    </rPh>
    <rPh sb="3" eb="5">
      <t>シアイ</t>
    </rPh>
    <rPh sb="5" eb="6">
      <t>スウ</t>
    </rPh>
    <rPh sb="6" eb="8">
      <t>ゴウケイ</t>
    </rPh>
    <phoneticPr fontId="2"/>
  </si>
  <si>
    <t>←total試合数標準偏差</t>
    <rPh sb="6" eb="8">
      <t>シアイ</t>
    </rPh>
    <rPh sb="8" eb="9">
      <t>スウ</t>
    </rPh>
    <rPh sb="9" eb="11">
      <t>ヒョウジュン</t>
    </rPh>
    <rPh sb="11" eb="13">
      <t>ヘンサ</t>
    </rPh>
    <phoneticPr fontId="2"/>
  </si>
  <si>
    <r>
      <t>*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)テニス部から案内を出した大会についてカウントを行う。</t>
    </r>
    <rPh sb="6" eb="7">
      <t>ブ</t>
    </rPh>
    <rPh sb="9" eb="11">
      <t>アンナイ</t>
    </rPh>
    <rPh sb="12" eb="13">
      <t>ダ</t>
    </rPh>
    <rPh sb="15" eb="17">
      <t>タイカイ</t>
    </rPh>
    <rPh sb="26" eb="27">
      <t>オコナ</t>
    </rPh>
    <phoneticPr fontId="2"/>
  </si>
  <si>
    <t>←平均試合数</t>
    <rPh sb="1" eb="3">
      <t>ヘイキン</t>
    </rPh>
    <rPh sb="3" eb="5">
      <t>シアイ</t>
    </rPh>
    <rPh sb="5" eb="6">
      <t>スウ</t>
    </rPh>
    <phoneticPr fontId="2"/>
  </si>
  <si>
    <r>
      <t>*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)（平均試合数+標準偏差）を規程試合数とする。</t>
    </r>
    <rPh sb="4" eb="6">
      <t>ヘイキン</t>
    </rPh>
    <rPh sb="6" eb="8">
      <t>シアイ</t>
    </rPh>
    <rPh sb="8" eb="9">
      <t>スウ</t>
    </rPh>
    <rPh sb="10" eb="12">
      <t>ヒョウジュン</t>
    </rPh>
    <rPh sb="12" eb="14">
      <t>ヘンサ</t>
    </rPh>
    <rPh sb="16" eb="18">
      <t>キテイ</t>
    </rPh>
    <rPh sb="18" eb="20">
      <t>シアイ</t>
    </rPh>
    <rPh sb="20" eb="21">
      <t>スウ</t>
    </rPh>
    <phoneticPr fontId="2"/>
  </si>
  <si>
    <t>←規定試合数（平均試合数）</t>
    <rPh sb="1" eb="3">
      <t>キテイ</t>
    </rPh>
    <rPh sb="3" eb="5">
      <t>シアイ</t>
    </rPh>
    <rPh sb="5" eb="6">
      <t>スウ</t>
    </rPh>
    <rPh sb="7" eb="9">
      <t>ヘイキン</t>
    </rPh>
    <rPh sb="9" eb="11">
      <t>シアイ</t>
    </rPh>
    <rPh sb="11" eb="12">
      <t>スウ</t>
    </rPh>
    <phoneticPr fontId="2"/>
  </si>
  <si>
    <r>
      <t>*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)当日DEF勝ち/負けも勝敗に含める。</t>
    </r>
    <rPh sb="3" eb="5">
      <t>トウジツ</t>
    </rPh>
    <rPh sb="8" eb="9">
      <t>カ</t>
    </rPh>
    <rPh sb="11" eb="12">
      <t>マ</t>
    </rPh>
    <rPh sb="14" eb="16">
      <t>ショウハイ</t>
    </rPh>
    <rPh sb="17" eb="18">
      <t>フク</t>
    </rPh>
    <phoneticPr fontId="2"/>
  </si>
  <si>
    <t>無し</t>
    <rPh sb="0" eb="1">
      <t>ナ</t>
    </rPh>
    <phoneticPr fontId="6"/>
  </si>
  <si>
    <t>雨</t>
    <rPh sb="0" eb="1">
      <t>アメ</t>
    </rPh>
    <phoneticPr fontId="6"/>
  </si>
  <si>
    <t>回数</t>
    <phoneticPr fontId="6"/>
  </si>
  <si>
    <t>出席率</t>
    <rPh sb="0" eb="2">
      <t>シュッセキ</t>
    </rPh>
    <rPh sb="2" eb="3">
      <t>リツ</t>
    </rPh>
    <phoneticPr fontId="6"/>
  </si>
  <si>
    <t>大野 宇宙</t>
    <phoneticPr fontId="6"/>
  </si>
  <si>
    <t>新人男性</t>
    <rPh sb="0" eb="2">
      <t>シンジン</t>
    </rPh>
    <rPh sb="2" eb="4">
      <t>ダンセイ</t>
    </rPh>
    <phoneticPr fontId="6"/>
  </si>
  <si>
    <t>新人女性</t>
    <rPh sb="0" eb="2">
      <t>シンジン</t>
    </rPh>
    <rPh sb="2" eb="4">
      <t>ジョセイ</t>
    </rPh>
    <phoneticPr fontId="6"/>
  </si>
  <si>
    <t>total</t>
    <phoneticPr fontId="6"/>
  </si>
  <si>
    <t>開催数</t>
    <rPh sb="0" eb="2">
      <t>カイサイ</t>
    </rPh>
    <rPh sb="2" eb="3">
      <t>スウ</t>
    </rPh>
    <phoneticPr fontId="6"/>
  </si>
  <si>
    <t>Ave.</t>
    <phoneticPr fontId="6"/>
  </si>
  <si>
    <t>スタッフ担当</t>
    <rPh sb="4" eb="6">
      <t>タントウ</t>
    </rPh>
    <phoneticPr fontId="6"/>
  </si>
  <si>
    <t>担当回数</t>
    <rPh sb="0" eb="2">
      <t>タントウ</t>
    </rPh>
    <phoneticPr fontId="6"/>
  </si>
  <si>
    <t>担当率</t>
  </si>
  <si>
    <t>total</t>
    <phoneticPr fontId="6"/>
  </si>
  <si>
    <t>←サブ担当は0.5回，雨天時は0.1回</t>
    <rPh sb="3" eb="5">
      <t>タントウ</t>
    </rPh>
    <rPh sb="9" eb="10">
      <t>カイ</t>
    </rPh>
    <rPh sb="11" eb="13">
      <t>ウテン</t>
    </rPh>
    <rPh sb="13" eb="14">
      <t>ジ</t>
    </rPh>
    <rPh sb="18" eb="19">
      <t>カイ</t>
    </rPh>
    <phoneticPr fontId="6"/>
  </si>
  <si>
    <t>←雨天は0.1回</t>
    <rPh sb="1" eb="3">
      <t>ウテン</t>
    </rPh>
    <rPh sb="7" eb="8">
      <t>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</si>
</sst>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0"/>
    <numFmt numFmtId="177" formatCode="0.00&quot;人&quot;"/>
    <numFmt numFmtId="178" formatCode="0.0%"/>
    <numFmt numFmtId="179" formatCode="0.000"/>
    <numFmt numFmtId="180" formatCode="m\/d"/>
    <numFmt numFmtId="181" formatCode="0.0_);[Red]\(0.0\)"/>
    <numFmt numFmtId="182" formatCode="0.0_ "/>
    <numFmt numFmtId="183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/>
  </cellStyleXfs>
  <cellXfs count="274">
    <xf numFmtId="0" fontId="0" fillId="0" borderId="0" xfId="0"/>
    <xf numFmtId="0" fontId="0" fillId="0" borderId="0" xfId="0" applyAlignment="1">
      <alignment wrapText="1"/>
    </xf>
    <xf numFmtId="0" fontId="0" fillId="2" borderId="10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2" borderId="13" xfId="0" applyFill="1" applyBorder="1" applyAlignment="1">
      <alignment vertical="top"/>
    </xf>
    <xf numFmtId="0" fontId="0" fillId="2" borderId="9" xfId="0" applyFill="1" applyBorder="1" applyAlignment="1">
      <alignment vertical="top" wrapText="1"/>
    </xf>
    <xf numFmtId="0" fontId="0" fillId="2" borderId="15" xfId="0" applyFill="1" applyBorder="1" applyAlignment="1">
      <alignment vertical="top"/>
    </xf>
    <xf numFmtId="0" fontId="0" fillId="2" borderId="7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/>
    </xf>
    <xf numFmtId="38" fontId="0" fillId="0" borderId="0" xfId="1" applyFont="1" applyAlignment="1">
      <alignment vertical="center"/>
    </xf>
    <xf numFmtId="0" fontId="0" fillId="2" borderId="13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2" xfId="0" applyFill="1" applyBorder="1" applyAlignment="1">
      <alignment vertical="top" wrapText="1"/>
    </xf>
    <xf numFmtId="0" fontId="0" fillId="2" borderId="11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23" xfId="0" applyFill="1" applyBorder="1" applyAlignment="1">
      <alignment horizontal="left" vertical="top" wrapText="1" shrinkToFit="1"/>
    </xf>
    <xf numFmtId="0" fontId="0" fillId="2" borderId="8" xfId="0" applyFill="1" applyBorder="1" applyAlignment="1">
      <alignment horizontal="left" vertical="top" shrinkToFit="1"/>
    </xf>
    <xf numFmtId="0" fontId="0" fillId="2" borderId="3" xfId="0" applyFill="1" applyBorder="1" applyAlignment="1">
      <alignment vertical="top" wrapText="1"/>
    </xf>
    <xf numFmtId="10" fontId="0" fillId="2" borderId="3" xfId="0" applyNumberForma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14" xfId="0" applyFill="1" applyBorder="1" applyAlignment="1">
      <alignment vertical="top" shrinkToFit="1"/>
    </xf>
    <xf numFmtId="0" fontId="0" fillId="2" borderId="21" xfId="0" applyFill="1" applyBorder="1" applyAlignment="1">
      <alignment vertical="top" shrinkToFit="1"/>
    </xf>
    <xf numFmtId="0" fontId="0" fillId="2" borderId="25" xfId="0" applyFill="1" applyBorder="1" applyAlignment="1">
      <alignment vertical="top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/>
    <xf numFmtId="0" fontId="3" fillId="0" borderId="0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0" fillId="3" borderId="27" xfId="0" applyFill="1" applyBorder="1" applyAlignment="1">
      <alignment horizontal="center" shrinkToFit="1"/>
    </xf>
    <xf numFmtId="0" fontId="1" fillId="3" borderId="27" xfId="0" applyFont="1" applyFill="1" applyBorder="1" applyAlignment="1">
      <alignment horizontal="center" shrinkToFit="1"/>
    </xf>
    <xf numFmtId="0" fontId="0" fillId="0" borderId="28" xfId="0" applyFill="1" applyBorder="1" applyAlignment="1">
      <alignment horizontal="center" shrinkToFit="1"/>
    </xf>
    <xf numFmtId="0" fontId="0" fillId="0" borderId="29" xfId="0" applyFill="1" applyBorder="1" applyAlignment="1">
      <alignment horizontal="center" shrinkToFit="1"/>
    </xf>
    <xf numFmtId="0" fontId="0" fillId="0" borderId="0" xfId="0" applyFill="1" applyAlignment="1">
      <alignment horizontal="center" shrinkToFit="1"/>
    </xf>
    <xf numFmtId="0" fontId="3" fillId="0" borderId="0" xfId="0" applyFont="1" applyAlignment="1">
      <alignment horizontal="center"/>
    </xf>
    <xf numFmtId="0" fontId="3" fillId="6" borderId="30" xfId="0" applyFont="1" applyFill="1" applyBorder="1" applyAlignment="1">
      <alignment vertical="center"/>
    </xf>
    <xf numFmtId="176" fontId="3" fillId="6" borderId="31" xfId="0" applyNumberFormat="1" applyFont="1" applyFill="1" applyBorder="1" applyAlignment="1">
      <alignment horizontal="center" vertical="center" shrinkToFit="1"/>
    </xf>
    <xf numFmtId="0" fontId="0" fillId="0" borderId="32" xfId="0" applyFill="1" applyBorder="1"/>
    <xf numFmtId="0" fontId="1" fillId="0" borderId="33" xfId="0" applyFont="1" applyFill="1" applyBorder="1"/>
    <xf numFmtId="0" fontId="0" fillId="0" borderId="33" xfId="0" applyFill="1" applyBorder="1"/>
    <xf numFmtId="0" fontId="0" fillId="0" borderId="35" xfId="0" applyBorder="1"/>
    <xf numFmtId="9" fontId="0" fillId="0" borderId="36" xfId="0" applyNumberFormat="1" applyBorder="1"/>
    <xf numFmtId="0" fontId="0" fillId="0" borderId="37" xfId="0" applyFill="1" applyBorder="1"/>
    <xf numFmtId="0" fontId="1" fillId="0" borderId="2" xfId="0" applyFont="1" applyFill="1" applyBorder="1"/>
    <xf numFmtId="0" fontId="0" fillId="0" borderId="2" xfId="0" applyFill="1" applyBorder="1"/>
    <xf numFmtId="0" fontId="0" fillId="0" borderId="39" xfId="0" applyBorder="1"/>
    <xf numFmtId="9" fontId="0" fillId="0" borderId="3" xfId="0" applyNumberFormat="1" applyBorder="1"/>
    <xf numFmtId="0" fontId="4" fillId="0" borderId="0" xfId="0" applyFont="1" applyAlignment="1">
      <alignment horizontal="center"/>
    </xf>
    <xf numFmtId="0" fontId="4" fillId="6" borderId="30" xfId="0" applyFont="1" applyFill="1" applyBorder="1" applyAlignment="1">
      <alignment vertical="center"/>
    </xf>
    <xf numFmtId="176" fontId="4" fillId="6" borderId="3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1" fillId="0" borderId="0" xfId="0" applyFont="1" applyFill="1"/>
    <xf numFmtId="0" fontId="0" fillId="0" borderId="0" xfId="0" applyFill="1"/>
    <xf numFmtId="9" fontId="0" fillId="0" borderId="0" xfId="0" applyNumberFormat="1"/>
    <xf numFmtId="177" fontId="0" fillId="0" borderId="0" xfId="0" applyNumberFormat="1"/>
    <xf numFmtId="178" fontId="0" fillId="0" borderId="0" xfId="0" applyNumberFormat="1"/>
    <xf numFmtId="0" fontId="0" fillId="0" borderId="41" xfId="0" applyFill="1" applyBorder="1"/>
    <xf numFmtId="0" fontId="0" fillId="0" borderId="42" xfId="0" applyFill="1" applyBorder="1"/>
    <xf numFmtId="0" fontId="1" fillId="0" borderId="0" xfId="0" applyFont="1"/>
    <xf numFmtId="0" fontId="1" fillId="3" borderId="43" xfId="0" applyFont="1" applyFill="1" applyBorder="1" applyAlignment="1">
      <alignment horizontal="center" shrinkToFit="1"/>
    </xf>
    <xf numFmtId="0" fontId="1" fillId="3" borderId="36" xfId="0" applyFont="1" applyFill="1" applyBorder="1" applyAlignment="1">
      <alignment horizontal="center" shrinkToFit="1"/>
    </xf>
    <xf numFmtId="0" fontId="0" fillId="3" borderId="44" xfId="0" applyFill="1" applyBorder="1" applyAlignment="1">
      <alignment horizontal="center" shrinkToFit="1"/>
    </xf>
    <xf numFmtId="0" fontId="0" fillId="3" borderId="45" xfId="0" applyFill="1" applyBorder="1" applyAlignment="1">
      <alignment horizontal="center" shrinkToFit="1"/>
    </xf>
    <xf numFmtId="0" fontId="0" fillId="3" borderId="43" xfId="0" applyFill="1" applyBorder="1" applyAlignment="1">
      <alignment horizontal="center" shrinkToFit="1"/>
    </xf>
    <xf numFmtId="0" fontId="0" fillId="3" borderId="36" xfId="0" applyFill="1" applyBorder="1" applyAlignment="1">
      <alignment horizontal="center" shrinkToFit="1"/>
    </xf>
    <xf numFmtId="0" fontId="1" fillId="3" borderId="44" xfId="0" applyFont="1" applyFill="1" applyBorder="1" applyAlignment="1">
      <alignment horizontal="center" shrinkToFit="1"/>
    </xf>
    <xf numFmtId="0" fontId="1" fillId="3" borderId="45" xfId="0" applyFont="1" applyFill="1" applyBorder="1" applyAlignment="1">
      <alignment horizontal="center" shrinkToFit="1"/>
    </xf>
    <xf numFmtId="0" fontId="0" fillId="7" borderId="44" xfId="0" applyFill="1" applyBorder="1" applyAlignment="1">
      <alignment horizontal="center" shrinkToFit="1"/>
    </xf>
    <xf numFmtId="0" fontId="0" fillId="7" borderId="45" xfId="0" applyFill="1" applyBorder="1" applyAlignment="1">
      <alignment horizontal="center" shrinkToFit="1"/>
    </xf>
    <xf numFmtId="0" fontId="1" fillId="3" borderId="45" xfId="0" applyFont="1" applyFill="1" applyBorder="1" applyAlignment="1">
      <alignment shrinkToFit="1"/>
    </xf>
    <xf numFmtId="0" fontId="0" fillId="4" borderId="44" xfId="0" applyFill="1" applyBorder="1" applyAlignment="1">
      <alignment horizontal="center" shrinkToFit="1"/>
    </xf>
    <xf numFmtId="0" fontId="0" fillId="4" borderId="45" xfId="0" applyFill="1" applyBorder="1" applyAlignment="1">
      <alignment horizontal="center" shrinkToFit="1"/>
    </xf>
    <xf numFmtId="0" fontId="0" fillId="5" borderId="44" xfId="0" applyFill="1" applyBorder="1" applyAlignment="1">
      <alignment horizontal="center" shrinkToFit="1"/>
    </xf>
    <xf numFmtId="0" fontId="0" fillId="0" borderId="46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0" fillId="0" borderId="33" xfId="0" applyBorder="1" applyAlignment="1">
      <alignment shrinkToFit="1"/>
    </xf>
    <xf numFmtId="0" fontId="0" fillId="8" borderId="36" xfId="0" applyFill="1" applyBorder="1" applyAlignment="1">
      <alignment shrinkToFit="1"/>
    </xf>
    <xf numFmtId="0" fontId="1" fillId="0" borderId="18" xfId="0" applyFont="1" applyFill="1" applyBorder="1" applyAlignment="1">
      <alignment shrinkToFit="1"/>
    </xf>
    <xf numFmtId="0" fontId="1" fillId="0" borderId="17" xfId="0" applyFont="1" applyFill="1" applyBorder="1" applyAlignment="1">
      <alignment shrinkToFit="1"/>
    </xf>
    <xf numFmtId="0" fontId="0" fillId="0" borderId="18" xfId="0" applyFill="1" applyBorder="1" applyAlignment="1">
      <alignment shrinkToFit="1"/>
    </xf>
    <xf numFmtId="0" fontId="0" fillId="0" borderId="17" xfId="0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7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0" fontId="0" fillId="7" borderId="49" xfId="0" applyFill="1" applyBorder="1" applyAlignment="1">
      <alignment shrinkToFit="1"/>
    </xf>
    <xf numFmtId="0" fontId="0" fillId="7" borderId="50" xfId="0" applyFill="1" applyBorder="1" applyAlignment="1">
      <alignment shrinkToFit="1"/>
    </xf>
    <xf numFmtId="0" fontId="0" fillId="0" borderId="49" xfId="0" applyFill="1" applyBorder="1" applyAlignment="1">
      <alignment shrinkToFit="1"/>
    </xf>
    <xf numFmtId="0" fontId="0" fillId="0" borderId="50" xfId="0" applyFill="1" applyBorder="1" applyAlignment="1">
      <alignment shrinkToFit="1"/>
    </xf>
    <xf numFmtId="0" fontId="0" fillId="4" borderId="49" xfId="0" applyFill="1" applyBorder="1" applyAlignment="1">
      <alignment shrinkToFit="1"/>
    </xf>
    <xf numFmtId="0" fontId="0" fillId="4" borderId="50" xfId="0" applyFill="1" applyBorder="1" applyAlignment="1">
      <alignment shrinkToFit="1"/>
    </xf>
    <xf numFmtId="0" fontId="0" fillId="5" borderId="49" xfId="0" applyFill="1" applyBorder="1" applyAlignment="1">
      <alignment shrinkToFit="1"/>
    </xf>
    <xf numFmtId="0" fontId="0" fillId="5" borderId="50" xfId="0" applyFill="1" applyBorder="1" applyAlignment="1">
      <alignment shrinkToFit="1"/>
    </xf>
    <xf numFmtId="0" fontId="0" fillId="0" borderId="51" xfId="0" applyBorder="1" applyAlignment="1">
      <alignment shrinkToFit="1"/>
    </xf>
    <xf numFmtId="0" fontId="0" fillId="0" borderId="16" xfId="0" applyBorder="1" applyAlignment="1">
      <alignment shrinkToFit="1"/>
    </xf>
    <xf numFmtId="0" fontId="0" fillId="8" borderId="17" xfId="0" applyFill="1" applyBorder="1" applyAlignment="1">
      <alignment shrinkToFit="1"/>
    </xf>
    <xf numFmtId="0" fontId="1" fillId="0" borderId="43" xfId="0" applyFont="1" applyFill="1" applyBorder="1"/>
    <xf numFmtId="0" fontId="1" fillId="0" borderId="36" xfId="0" applyFont="1" applyFill="1" applyBorder="1"/>
    <xf numFmtId="0" fontId="0" fillId="0" borderId="43" xfId="0" applyFill="1" applyBorder="1"/>
    <xf numFmtId="0" fontId="0" fillId="0" borderId="36" xfId="0" applyFill="1" applyBorder="1"/>
    <xf numFmtId="0" fontId="0" fillId="0" borderId="34" xfId="0" applyFill="1" applyBorder="1"/>
    <xf numFmtId="0" fontId="0" fillId="7" borderId="43" xfId="0" applyFill="1" applyBorder="1"/>
    <xf numFmtId="0" fontId="0" fillId="7" borderId="36" xfId="0" applyFill="1" applyBorder="1"/>
    <xf numFmtId="0" fontId="0" fillId="4" borderId="43" xfId="0" applyFill="1" applyBorder="1"/>
    <xf numFmtId="0" fontId="0" fillId="4" borderId="36" xfId="0" applyFill="1" applyBorder="1"/>
    <xf numFmtId="0" fontId="0" fillId="5" borderId="43" xfId="0" applyFill="1" applyBorder="1"/>
    <xf numFmtId="0" fontId="0" fillId="5" borderId="36" xfId="0" applyFill="1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0" fontId="0" fillId="0" borderId="36" xfId="0" applyNumberFormat="1" applyBorder="1" applyAlignment="1">
      <alignment horizontal="center"/>
    </xf>
    <xf numFmtId="0" fontId="1" fillId="0" borderId="9" xfId="0" applyFont="1" applyFill="1" applyBorder="1"/>
    <xf numFmtId="0" fontId="1" fillId="0" borderId="3" xfId="0" applyFont="1" applyFill="1" applyBorder="1"/>
    <xf numFmtId="0" fontId="0" fillId="0" borderId="9" xfId="0" applyFill="1" applyBorder="1"/>
    <xf numFmtId="0" fontId="0" fillId="0" borderId="3" xfId="0" applyFill="1" applyBorder="1"/>
    <xf numFmtId="0" fontId="0" fillId="0" borderId="38" xfId="0" applyFill="1" applyBorder="1"/>
    <xf numFmtId="0" fontId="0" fillId="7" borderId="9" xfId="0" applyFill="1" applyBorder="1"/>
    <xf numFmtId="0" fontId="0" fillId="7" borderId="3" xfId="0" applyFill="1" applyBorder="1"/>
    <xf numFmtId="0" fontId="0" fillId="4" borderId="9" xfId="0" applyFill="1" applyBorder="1"/>
    <xf numFmtId="0" fontId="0" fillId="4" borderId="3" xfId="0" applyFill="1" applyBorder="1"/>
    <xf numFmtId="0" fontId="0" fillId="5" borderId="9" xfId="0" applyFill="1" applyBorder="1"/>
    <xf numFmtId="0" fontId="0" fillId="5" borderId="3" xfId="0" applyFill="1" applyBorder="1"/>
    <xf numFmtId="0" fontId="0" fillId="0" borderId="39" xfId="0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7" borderId="12" xfId="0" applyFill="1" applyBorder="1"/>
    <xf numFmtId="0" fontId="0" fillId="7" borderId="14" xfId="0" applyFill="1" applyBorder="1"/>
    <xf numFmtId="0" fontId="1" fillId="0" borderId="12" xfId="0" applyFont="1" applyFill="1" applyBorder="1"/>
    <xf numFmtId="0" fontId="1" fillId="0" borderId="14" xfId="0" applyFont="1" applyFill="1" applyBorder="1"/>
    <xf numFmtId="0" fontId="0" fillId="0" borderId="12" xfId="0" applyFill="1" applyBorder="1"/>
    <xf numFmtId="0" fontId="0" fillId="0" borderId="14" xfId="0" applyFill="1" applyBorder="1"/>
    <xf numFmtId="0" fontId="0" fillId="0" borderId="48" xfId="0" applyFill="1" applyBorder="1"/>
    <xf numFmtId="0" fontId="0" fillId="4" borderId="12" xfId="0" applyFill="1" applyBorder="1"/>
    <xf numFmtId="0" fontId="0" fillId="4" borderId="14" xfId="0" applyFill="1" applyBorder="1"/>
    <xf numFmtId="0" fontId="0" fillId="5" borderId="12" xfId="0" applyFill="1" applyBorder="1"/>
    <xf numFmtId="0" fontId="0" fillId="5" borderId="14" xfId="0" applyFill="1" applyBorder="1"/>
    <xf numFmtId="0" fontId="0" fillId="0" borderId="52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3" fillId="9" borderId="30" xfId="0" applyFont="1" applyFill="1" applyBorder="1" applyAlignment="1">
      <alignment vertical="center"/>
    </xf>
    <xf numFmtId="176" fontId="3" fillId="9" borderId="53" xfId="0" applyNumberFormat="1" applyFont="1" applyFill="1" applyBorder="1" applyAlignment="1">
      <alignment horizontal="center" vertical="center" shrinkToFit="1"/>
    </xf>
    <xf numFmtId="0" fontId="1" fillId="0" borderId="18" xfId="0" applyFont="1" applyFill="1" applyBorder="1"/>
    <xf numFmtId="0" fontId="1" fillId="0" borderId="17" xfId="0" applyFont="1" applyFill="1" applyBorder="1"/>
    <xf numFmtId="0" fontId="0" fillId="0" borderId="18" xfId="0" applyFill="1" applyBorder="1"/>
    <xf numFmtId="0" fontId="0" fillId="0" borderId="17" xfId="0" applyFill="1" applyBorder="1"/>
    <xf numFmtId="0" fontId="0" fillId="0" borderId="19" xfId="0" applyFill="1" applyBorder="1"/>
    <xf numFmtId="0" fontId="0" fillId="7" borderId="18" xfId="0" applyFill="1" applyBorder="1"/>
    <xf numFmtId="0" fontId="0" fillId="7" borderId="17" xfId="0" applyFill="1" applyBorder="1"/>
    <xf numFmtId="0" fontId="0" fillId="4" borderId="18" xfId="0" applyFill="1" applyBorder="1"/>
    <xf numFmtId="0" fontId="0" fillId="4" borderId="17" xfId="0" applyFill="1" applyBorder="1"/>
    <xf numFmtId="0" fontId="0" fillId="5" borderId="18" xfId="0" applyFill="1" applyBorder="1"/>
    <xf numFmtId="0" fontId="0" fillId="5" borderId="17" xfId="0" applyFill="1" applyBorder="1"/>
    <xf numFmtId="0" fontId="0" fillId="0" borderId="51" xfId="0" applyBorder="1" applyAlignment="1">
      <alignment horizontal="center"/>
    </xf>
    <xf numFmtId="0" fontId="0" fillId="0" borderId="16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0" fillId="7" borderId="0" xfId="0" applyFill="1"/>
    <xf numFmtId="179" fontId="1" fillId="0" borderId="54" xfId="0" applyNumberFormat="1" applyFont="1" applyFill="1" applyBorder="1"/>
    <xf numFmtId="179" fontId="1" fillId="0" borderId="55" xfId="0" applyNumberFormat="1" applyFont="1" applyFill="1" applyBorder="1"/>
    <xf numFmtId="179" fontId="1" fillId="0" borderId="56" xfId="0" applyNumberFormat="1" applyFont="1" applyFill="1" applyBorder="1"/>
    <xf numFmtId="179" fontId="1" fillId="0" borderId="54" xfId="0" applyNumberFormat="1" applyFont="1" applyBorder="1"/>
    <xf numFmtId="179" fontId="1" fillId="0" borderId="55" xfId="0" applyNumberFormat="1" applyFont="1" applyBorder="1"/>
    <xf numFmtId="179" fontId="1" fillId="7" borderId="54" xfId="0" applyNumberFormat="1" applyFont="1" applyFill="1" applyBorder="1"/>
    <xf numFmtId="179" fontId="1" fillId="7" borderId="55" xfId="0" applyNumberFormat="1" applyFont="1" applyFill="1" applyBorder="1"/>
    <xf numFmtId="179" fontId="0" fillId="0" borderId="57" xfId="0" applyNumberFormat="1" applyBorder="1"/>
    <xf numFmtId="0" fontId="0" fillId="0" borderId="58" xfId="0" applyBorder="1"/>
    <xf numFmtId="0" fontId="0" fillId="0" borderId="59" xfId="0" applyBorder="1"/>
    <xf numFmtId="0" fontId="0" fillId="0" borderId="24" xfId="0" applyBorder="1"/>
    <xf numFmtId="179" fontId="0" fillId="0" borderId="54" xfId="0" applyNumberFormat="1" applyBorder="1"/>
    <xf numFmtId="179" fontId="0" fillId="0" borderId="60" xfId="0" applyNumberFormat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1" fontId="0" fillId="0" borderId="60" xfId="0" applyNumberFormat="1" applyBorder="1"/>
    <xf numFmtId="0" fontId="0" fillId="5" borderId="64" xfId="0" applyFill="1" applyBorder="1" applyAlignment="1">
      <alignment horizontal="center" shrinkToFit="1"/>
    </xf>
    <xf numFmtId="14" fontId="5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176" fontId="5" fillId="0" borderId="0" xfId="4" applyNumberFormat="1" applyFont="1" applyAlignment="1">
      <alignment horizontal="center" vertical="center" shrinkToFit="1"/>
    </xf>
    <xf numFmtId="0" fontId="5" fillId="0" borderId="0" xfId="4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/>
    </xf>
    <xf numFmtId="0" fontId="5" fillId="10" borderId="0" xfId="4" applyFont="1" applyFill="1" applyAlignment="1">
      <alignment horizontal="center" vertical="center"/>
    </xf>
    <xf numFmtId="0" fontId="5" fillId="11" borderId="0" xfId="4" applyFont="1" applyFill="1" applyAlignment="1">
      <alignment horizontal="center" vertical="center"/>
    </xf>
    <xf numFmtId="180" fontId="5" fillId="0" borderId="0" xfId="4" applyNumberFormat="1" applyFont="1" applyAlignment="1">
      <alignment vertical="center"/>
    </xf>
    <xf numFmtId="180" fontId="5" fillId="0" borderId="30" xfId="4" applyNumberFormat="1" applyFont="1" applyBorder="1" applyAlignment="1">
      <alignment vertical="center"/>
    </xf>
    <xf numFmtId="176" fontId="5" fillId="0" borderId="53" xfId="4" applyNumberFormat="1" applyFont="1" applyBorder="1" applyAlignment="1">
      <alignment horizontal="center" vertical="center" shrinkToFit="1"/>
    </xf>
    <xf numFmtId="180" fontId="7" fillId="12" borderId="65" xfId="4" applyNumberFormat="1" applyFont="1" applyFill="1" applyBorder="1" applyAlignment="1">
      <alignment horizontal="center" vertical="center"/>
    </xf>
    <xf numFmtId="180" fontId="5" fillId="0" borderId="65" xfId="4" applyNumberFormat="1" applyFont="1" applyFill="1" applyBorder="1" applyAlignment="1">
      <alignment horizontal="center" vertical="center"/>
    </xf>
    <xf numFmtId="180" fontId="5" fillId="5" borderId="65" xfId="4" applyNumberFormat="1" applyFont="1" applyFill="1" applyBorder="1" applyAlignment="1">
      <alignment horizontal="center" vertical="center"/>
    </xf>
    <xf numFmtId="180" fontId="5" fillId="10" borderId="65" xfId="4" applyNumberFormat="1" applyFont="1" applyFill="1" applyBorder="1" applyAlignment="1">
      <alignment horizontal="center" vertical="center"/>
    </xf>
    <xf numFmtId="180" fontId="5" fillId="11" borderId="65" xfId="4" applyNumberFormat="1" applyFont="1" applyFill="1" applyBorder="1" applyAlignment="1">
      <alignment horizontal="center" vertical="center"/>
    </xf>
    <xf numFmtId="180" fontId="5" fillId="0" borderId="66" xfId="4" applyNumberFormat="1" applyFont="1" applyFill="1" applyBorder="1" applyAlignment="1">
      <alignment horizontal="center" vertical="center"/>
    </xf>
    <xf numFmtId="180" fontId="5" fillId="0" borderId="0" xfId="4" applyNumberFormat="1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5" fillId="6" borderId="30" xfId="4" applyFont="1" applyFill="1" applyBorder="1" applyAlignment="1">
      <alignment vertical="center"/>
    </xf>
    <xf numFmtId="176" fontId="5" fillId="6" borderId="65" xfId="4" applyNumberFormat="1" applyFont="1" applyFill="1" applyBorder="1" applyAlignment="1">
      <alignment horizontal="center" vertical="center" shrinkToFit="1"/>
    </xf>
    <xf numFmtId="181" fontId="5" fillId="12" borderId="53" xfId="4" applyNumberFormat="1" applyFont="1" applyFill="1" applyBorder="1" applyAlignment="1">
      <alignment vertical="center"/>
    </xf>
    <xf numFmtId="0" fontId="5" fillId="0" borderId="65" xfId="4" applyNumberFormat="1" applyFont="1" applyFill="1" applyBorder="1" applyAlignment="1">
      <alignment horizontal="center" vertical="center"/>
    </xf>
    <xf numFmtId="0" fontId="5" fillId="5" borderId="65" xfId="4" applyNumberFormat="1" applyFont="1" applyFill="1" applyBorder="1" applyAlignment="1">
      <alignment horizontal="center" vertical="center"/>
    </xf>
    <xf numFmtId="0" fontId="5" fillId="10" borderId="65" xfId="4" applyNumberFormat="1" applyFont="1" applyFill="1" applyBorder="1" applyAlignment="1">
      <alignment horizontal="center" vertical="center"/>
    </xf>
    <xf numFmtId="0" fontId="5" fillId="11" borderId="65" xfId="4" applyNumberFormat="1" applyFont="1" applyFill="1" applyBorder="1" applyAlignment="1">
      <alignment horizontal="center" vertical="center"/>
    </xf>
    <xf numFmtId="0" fontId="5" fillId="0" borderId="66" xfId="4" applyNumberFormat="1" applyFont="1" applyFill="1" applyBorder="1" applyAlignment="1">
      <alignment horizontal="center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/>
    <xf numFmtId="0" fontId="8" fillId="0" borderId="0" xfId="4" applyFont="1" applyBorder="1" applyAlignment="1">
      <alignment horizontal="center"/>
    </xf>
    <xf numFmtId="0" fontId="8" fillId="6" borderId="30" xfId="4" applyFont="1" applyFill="1" applyBorder="1" applyAlignment="1">
      <alignment vertical="center"/>
    </xf>
    <xf numFmtId="176" fontId="8" fillId="6" borderId="65" xfId="4" applyNumberFormat="1" applyFont="1" applyFill="1" applyBorder="1" applyAlignment="1">
      <alignment horizontal="center" vertical="center" shrinkToFit="1"/>
    </xf>
    <xf numFmtId="14" fontId="5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40" xfId="4" applyFont="1" applyBorder="1" applyAlignment="1">
      <alignment horizontal="center"/>
    </xf>
    <xf numFmtId="0" fontId="5" fillId="0" borderId="0" xfId="4" applyNumberFormat="1" applyFont="1" applyAlignment="1">
      <alignment vertical="center"/>
    </xf>
    <xf numFmtId="0" fontId="5" fillId="9" borderId="30" xfId="4" applyFont="1" applyFill="1" applyBorder="1" applyAlignment="1">
      <alignment vertical="center"/>
    </xf>
    <xf numFmtId="176" fontId="5" fillId="9" borderId="53" xfId="4" applyNumberFormat="1" applyFont="1" applyFill="1" applyBorder="1" applyAlignment="1">
      <alignment horizontal="center" vertical="center" shrinkToFit="1"/>
    </xf>
    <xf numFmtId="181" fontId="5" fillId="12" borderId="65" xfId="4" applyNumberFormat="1" applyFont="1" applyFill="1" applyBorder="1" applyAlignment="1">
      <alignment vertical="center"/>
    </xf>
    <xf numFmtId="181" fontId="5" fillId="0" borderId="0" xfId="4" applyNumberFormat="1" applyFont="1" applyAlignment="1">
      <alignment vertical="center"/>
    </xf>
    <xf numFmtId="0" fontId="5" fillId="0" borderId="0" xfId="4" applyNumberFormat="1" applyFont="1" applyFill="1" applyAlignment="1">
      <alignment horizontal="center" vertical="center"/>
    </xf>
    <xf numFmtId="0" fontId="5" fillId="5" borderId="0" xfId="4" applyNumberFormat="1" applyFont="1" applyFill="1" applyAlignment="1">
      <alignment horizontal="center" vertical="center"/>
    </xf>
    <xf numFmtId="0" fontId="5" fillId="10" borderId="0" xfId="4" applyNumberFormat="1" applyFont="1" applyFill="1" applyAlignment="1">
      <alignment horizontal="center" vertical="center"/>
    </xf>
    <xf numFmtId="0" fontId="5" fillId="11" borderId="0" xfId="4" applyNumberFormat="1" applyFont="1" applyFill="1" applyAlignment="1">
      <alignment horizontal="center" vertical="center"/>
    </xf>
    <xf numFmtId="181" fontId="5" fillId="0" borderId="0" xfId="4" applyNumberFormat="1" applyFont="1" applyFill="1" applyAlignment="1">
      <alignment vertical="center"/>
    </xf>
    <xf numFmtId="182" fontId="5" fillId="0" borderId="0" xfId="4" applyNumberFormat="1" applyFont="1" applyAlignment="1">
      <alignment vertical="center"/>
    </xf>
    <xf numFmtId="180" fontId="5" fillId="0" borderId="0" xfId="4" applyNumberFormat="1"/>
    <xf numFmtId="180" fontId="5" fillId="0" borderId="30" xfId="4" applyNumberFormat="1" applyBorder="1" applyAlignment="1">
      <alignment horizontal="center"/>
    </xf>
    <xf numFmtId="182" fontId="7" fillId="12" borderId="65" xfId="4" applyNumberFormat="1" applyFont="1" applyFill="1" applyBorder="1" applyAlignment="1">
      <alignment horizontal="center"/>
    </xf>
    <xf numFmtId="180" fontId="5" fillId="0" borderId="65" xfId="4" applyNumberFormat="1" applyFill="1" applyBorder="1" applyAlignment="1">
      <alignment horizontal="center"/>
    </xf>
    <xf numFmtId="180" fontId="5" fillId="5" borderId="65" xfId="4" applyNumberFormat="1" applyFill="1" applyBorder="1" applyAlignment="1">
      <alignment horizontal="center"/>
    </xf>
    <xf numFmtId="180" fontId="5" fillId="10" borderId="65" xfId="4" applyNumberFormat="1" applyFill="1" applyBorder="1" applyAlignment="1">
      <alignment horizontal="center"/>
    </xf>
    <xf numFmtId="180" fontId="5" fillId="11" borderId="65" xfId="4" applyNumberFormat="1" applyFill="1" applyBorder="1" applyAlignment="1">
      <alignment horizontal="center"/>
    </xf>
    <xf numFmtId="181" fontId="5" fillId="12" borderId="65" xfId="4" applyNumberFormat="1" applyFill="1" applyBorder="1" applyAlignment="1"/>
    <xf numFmtId="0" fontId="5" fillId="0" borderId="65" xfId="4" applyNumberFormat="1" applyFill="1" applyBorder="1" applyAlignment="1">
      <alignment horizontal="center"/>
    </xf>
    <xf numFmtId="0" fontId="5" fillId="5" borderId="65" xfId="4" applyNumberFormat="1" applyFill="1" applyBorder="1" applyAlignment="1">
      <alignment horizontal="center"/>
    </xf>
    <xf numFmtId="0" fontId="5" fillId="10" borderId="65" xfId="4" applyNumberFormat="1" applyFill="1" applyBorder="1" applyAlignment="1">
      <alignment horizontal="center"/>
    </xf>
    <xf numFmtId="0" fontId="5" fillId="11" borderId="65" xfId="4" applyNumberFormat="1" applyFill="1" applyBorder="1" applyAlignment="1">
      <alignment horizontal="center"/>
    </xf>
    <xf numFmtId="0" fontId="5" fillId="0" borderId="0" xfId="4"/>
    <xf numFmtId="0" fontId="5" fillId="0" borderId="0" xfId="4" applyNumberFormat="1"/>
    <xf numFmtId="0" fontId="5" fillId="9" borderId="30" xfId="4" applyFont="1" applyFill="1" applyBorder="1" applyAlignment="1">
      <alignment horizontal="center"/>
    </xf>
    <xf numFmtId="0" fontId="5" fillId="0" borderId="0" xfId="4" applyAlignment="1">
      <alignment horizontal="center"/>
    </xf>
    <xf numFmtId="0" fontId="5" fillId="0" borderId="0" xfId="4" applyAlignment="1"/>
    <xf numFmtId="181" fontId="5" fillId="0" borderId="0" xfId="4" applyNumberFormat="1" applyFill="1" applyAlignment="1">
      <alignment vertical="center"/>
    </xf>
    <xf numFmtId="183" fontId="5" fillId="0" borderId="0" xfId="4" applyNumberFormat="1" applyFill="1" applyAlignment="1">
      <alignment horizontal="center" vertical="center"/>
    </xf>
    <xf numFmtId="183" fontId="5" fillId="0" borderId="0" xfId="4" applyNumberFormat="1" applyFont="1" applyFill="1" applyAlignment="1">
      <alignment horizontal="center" vertical="center"/>
    </xf>
    <xf numFmtId="183" fontId="5" fillId="5" borderId="0" xfId="4" applyNumberFormat="1" applyFill="1" applyAlignment="1">
      <alignment horizontal="center" vertical="center"/>
    </xf>
    <xf numFmtId="183" fontId="5" fillId="10" borderId="0" xfId="4" applyNumberFormat="1" applyFill="1" applyAlignment="1">
      <alignment horizontal="center" vertical="center"/>
    </xf>
    <xf numFmtId="183" fontId="5" fillId="11" borderId="0" xfId="4" applyNumberFormat="1" applyFill="1" applyAlignment="1">
      <alignment horizontal="center" vertical="center"/>
    </xf>
    <xf numFmtId="183" fontId="5" fillId="10" borderId="0" xfId="4" applyNumberFormat="1" applyFill="1" applyAlignment="1">
      <alignment horizontal="center"/>
    </xf>
    <xf numFmtId="183" fontId="5" fillId="0" borderId="0" xfId="4" applyNumberFormat="1" applyFill="1" applyAlignment="1">
      <alignment horizontal="center"/>
    </xf>
    <xf numFmtId="183" fontId="5" fillId="0" borderId="0" xfId="4" applyNumberFormat="1" applyAlignment="1">
      <alignment horizontal="center"/>
    </xf>
    <xf numFmtId="183" fontId="5" fillId="11" borderId="0" xfId="4" applyNumberFormat="1" applyFill="1" applyAlignment="1">
      <alignment horizontal="center"/>
    </xf>
    <xf numFmtId="0" fontId="9" fillId="0" borderId="0" xfId="4" applyNumberFormat="1" applyFont="1" applyAlignment="1"/>
    <xf numFmtId="182" fontId="5" fillId="0" borderId="0" xfId="4" applyNumberFormat="1" applyAlignment="1">
      <alignment horizontal="center"/>
    </xf>
    <xf numFmtId="0" fontId="9" fillId="0" borderId="0" xfId="4" applyFont="1" applyAlignment="1"/>
    <xf numFmtId="14" fontId="5" fillId="0" borderId="40" xfId="4" applyNumberFormat="1" applyFont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8"/>
  <sheetViews>
    <sheetView tabSelected="1" view="pageBreakPreview" zoomScale="85" zoomScaleNormal="100" zoomScaleSheetLayoutView="85" workbookViewId="0">
      <selection activeCell="C26" sqref="C26"/>
    </sheetView>
  </sheetViews>
  <sheetFormatPr defaultRowHeight="13.5" outlineLevelRow="1" x14ac:dyDescent="0.15"/>
  <cols>
    <col min="2" max="2" width="21.375" bestFit="1" customWidth="1"/>
    <col min="3" max="3" width="40.5" customWidth="1"/>
    <col min="4" max="4" width="10.375" bestFit="1" customWidth="1"/>
    <col min="5" max="5" width="40.75" customWidth="1"/>
    <col min="6" max="6" width="3.375" style="22" customWidth="1"/>
    <col min="7" max="7" width="9" style="14"/>
  </cols>
  <sheetData>
    <row r="1" spans="2:5" ht="14.25" thickBot="1" x14ac:dyDescent="0.2">
      <c r="B1" t="s">
        <v>44</v>
      </c>
      <c r="C1" s="1"/>
    </row>
    <row r="2" spans="2:5" ht="14.25" thickBot="1" x14ac:dyDescent="0.2">
      <c r="B2" s="15" t="s">
        <v>6</v>
      </c>
      <c r="C2" s="16" t="s">
        <v>7</v>
      </c>
      <c r="D2" s="17" t="s">
        <v>20</v>
      </c>
      <c r="E2" s="18" t="s">
        <v>17</v>
      </c>
    </row>
    <row r="3" spans="2:5" ht="27.75" customHeight="1" outlineLevel="1" thickTop="1" x14ac:dyDescent="0.15">
      <c r="B3" s="2" t="s">
        <v>0</v>
      </c>
      <c r="C3" s="25" t="s">
        <v>8</v>
      </c>
      <c r="D3" s="27" t="s">
        <v>24</v>
      </c>
      <c r="E3" s="33" t="s">
        <v>42</v>
      </c>
    </row>
    <row r="4" spans="2:5" outlineLevel="1" x14ac:dyDescent="0.15">
      <c r="B4" s="3"/>
      <c r="C4" s="26"/>
      <c r="D4" s="28"/>
      <c r="E4" s="34"/>
    </row>
    <row r="5" spans="2:5" ht="27" x14ac:dyDescent="0.15">
      <c r="B5" s="4" t="s">
        <v>1</v>
      </c>
      <c r="C5" s="5" t="s">
        <v>9</v>
      </c>
      <c r="D5" s="7" t="s">
        <v>25</v>
      </c>
      <c r="E5" s="35" t="s">
        <v>35</v>
      </c>
    </row>
    <row r="6" spans="2:5" ht="27" x14ac:dyDescent="0.15">
      <c r="B6" s="9" t="s">
        <v>15</v>
      </c>
      <c r="C6" s="7" t="s">
        <v>16</v>
      </c>
      <c r="D6" s="7" t="s">
        <v>31</v>
      </c>
      <c r="E6" s="36" t="s">
        <v>41</v>
      </c>
    </row>
    <row r="7" spans="2:5" ht="27" x14ac:dyDescent="0.15">
      <c r="B7" s="4" t="s">
        <v>2</v>
      </c>
      <c r="C7" s="5" t="s">
        <v>10</v>
      </c>
      <c r="D7" s="7" t="s">
        <v>36</v>
      </c>
      <c r="E7" s="35" t="s">
        <v>37</v>
      </c>
    </row>
    <row r="8" spans="2:5" ht="27" x14ac:dyDescent="0.15">
      <c r="B8" s="4" t="s">
        <v>3</v>
      </c>
      <c r="C8" s="5" t="s">
        <v>11</v>
      </c>
      <c r="D8" s="7" t="s">
        <v>25</v>
      </c>
      <c r="E8" s="35" t="s">
        <v>34</v>
      </c>
    </row>
    <row r="9" spans="2:5" ht="27" x14ac:dyDescent="0.15">
      <c r="B9" s="4" t="s">
        <v>23</v>
      </c>
      <c r="C9" s="5" t="s">
        <v>12</v>
      </c>
      <c r="D9" s="23" t="s">
        <v>39</v>
      </c>
      <c r="E9" s="37" t="s">
        <v>43</v>
      </c>
    </row>
    <row r="10" spans="2:5" ht="27" x14ac:dyDescent="0.15">
      <c r="B10" s="4" t="s">
        <v>4</v>
      </c>
      <c r="C10" s="5" t="s">
        <v>13</v>
      </c>
      <c r="D10" s="6" t="s">
        <v>22</v>
      </c>
      <c r="E10" s="35" t="s">
        <v>38</v>
      </c>
    </row>
    <row r="11" spans="2:5" ht="27" x14ac:dyDescent="0.15">
      <c r="B11" s="4" t="s">
        <v>21</v>
      </c>
      <c r="C11" s="5" t="s">
        <v>30</v>
      </c>
      <c r="D11" s="24" t="s">
        <v>26</v>
      </c>
      <c r="E11" s="35" t="s">
        <v>40</v>
      </c>
    </row>
    <row r="12" spans="2:5" x14ac:dyDescent="0.15">
      <c r="B12" s="4" t="s">
        <v>5</v>
      </c>
      <c r="C12" s="5" t="s">
        <v>14</v>
      </c>
      <c r="D12" s="8" t="s">
        <v>24</v>
      </c>
      <c r="E12" s="38" t="s">
        <v>42</v>
      </c>
    </row>
    <row r="13" spans="2:5" x14ac:dyDescent="0.15">
      <c r="B13" s="11"/>
      <c r="C13" s="12"/>
      <c r="D13" s="13"/>
      <c r="E13" s="39"/>
    </row>
    <row r="14" spans="2:5" ht="13.5" hidden="1" customHeight="1" x14ac:dyDescent="0.15">
      <c r="B14" s="29" t="s">
        <v>18</v>
      </c>
      <c r="C14" s="31" t="s">
        <v>19</v>
      </c>
      <c r="D14" s="8" t="s">
        <v>32</v>
      </c>
      <c r="E14" s="40" t="s">
        <v>33</v>
      </c>
    </row>
    <row r="15" spans="2:5" ht="13.5" hidden="1" customHeight="1" x14ac:dyDescent="0.15">
      <c r="B15" s="30"/>
      <c r="C15" s="32"/>
      <c r="D15" s="10"/>
      <c r="E15" s="41"/>
    </row>
    <row r="16" spans="2:5" ht="13.5" hidden="1" customHeight="1" x14ac:dyDescent="0.15">
      <c r="B16" s="30"/>
      <c r="C16" s="32"/>
      <c r="D16" s="13"/>
      <c r="E16" s="41"/>
    </row>
    <row r="17" spans="2:5" ht="27" hidden="1" x14ac:dyDescent="0.15">
      <c r="B17" s="11" t="s">
        <v>27</v>
      </c>
      <c r="C17" s="12" t="s">
        <v>28</v>
      </c>
      <c r="D17" s="6"/>
      <c r="E17" s="35" t="s">
        <v>29</v>
      </c>
    </row>
    <row r="18" spans="2:5" ht="14.25" thickBot="1" x14ac:dyDescent="0.2">
      <c r="B18" s="19"/>
      <c r="C18" s="20"/>
      <c r="D18" s="21"/>
      <c r="E18" s="42"/>
    </row>
  </sheetData>
  <mergeCells count="7">
    <mergeCell ref="C3:C4"/>
    <mergeCell ref="E3:E4"/>
    <mergeCell ref="D3:D4"/>
    <mergeCell ref="B14:B16"/>
    <mergeCell ref="C14:C16"/>
    <mergeCell ref="E14:E16"/>
    <mergeCell ref="E12:E13"/>
  </mergeCells>
  <phoneticPr fontId="2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9"/>
  <sheetViews>
    <sheetView zoomScale="85" zoomScaleNormal="85" workbookViewId="0">
      <pane xSplit="3" ySplit="5" topLeftCell="H6" activePane="bottomRight" state="frozen"/>
      <selection activeCell="A131" sqref="A131:XFD194"/>
      <selection pane="topRight" activeCell="A131" sqref="A131:XFD194"/>
      <selection pane="bottomLeft" activeCell="A131" sqref="A131:XFD194"/>
      <selection pane="bottomRight" activeCell="L30" sqref="L30"/>
    </sheetView>
  </sheetViews>
  <sheetFormatPr defaultRowHeight="13.5" customHeight="1" x14ac:dyDescent="0.15"/>
  <cols>
    <col min="1" max="1" width="5" style="44" customWidth="1"/>
    <col min="2" max="2" width="9.375" style="44" customWidth="1"/>
    <col min="3" max="3" width="3.25" style="45" customWidth="1"/>
    <col min="4" max="5" width="8.625" customWidth="1"/>
    <col min="6" max="7" width="8.625" customWidth="1" collapsed="1"/>
    <col min="8" max="8" width="8.625" customWidth="1"/>
    <col min="9" max="10" width="8.625" customWidth="1" collapsed="1"/>
    <col min="11" max="21" width="8.625" customWidth="1"/>
    <col min="22" max="22" width="10.625" customWidth="1"/>
  </cols>
  <sheetData>
    <row r="1" spans="1:22" ht="13.5" customHeight="1" x14ac:dyDescent="0.15">
      <c r="A1" s="43"/>
    </row>
    <row r="2" spans="1:22" ht="13.5" customHeight="1" x14ac:dyDescent="0.15">
      <c r="A2" s="46" t="s">
        <v>45</v>
      </c>
      <c r="B2" s="46"/>
      <c r="C2" s="46"/>
    </row>
    <row r="3" spans="1:22" ht="13.5" customHeight="1" x14ac:dyDescent="0.15">
      <c r="A3" s="46"/>
      <c r="B3" s="46"/>
      <c r="C3" s="46"/>
    </row>
    <row r="4" spans="1:22" ht="13.5" customHeight="1" thickBot="1" x14ac:dyDescent="0.2">
      <c r="A4" s="47"/>
      <c r="B4" s="47"/>
      <c r="C4" s="46"/>
    </row>
    <row r="5" spans="1:22" s="53" customFormat="1" ht="13.5" customHeight="1" thickBot="1" x14ac:dyDescent="0.2">
      <c r="A5" s="47"/>
      <c r="B5" s="47" t="s">
        <v>46</v>
      </c>
      <c r="C5" s="48"/>
      <c r="D5" s="49" t="s">
        <v>47</v>
      </c>
      <c r="E5" s="49" t="s">
        <v>48</v>
      </c>
      <c r="F5" s="49" t="s">
        <v>49</v>
      </c>
      <c r="G5" s="49" t="s">
        <v>50</v>
      </c>
      <c r="H5" s="49" t="s">
        <v>51</v>
      </c>
      <c r="I5" s="49" t="s">
        <v>52</v>
      </c>
      <c r="J5" s="49" t="s">
        <v>53</v>
      </c>
      <c r="K5" s="50" t="s">
        <v>54</v>
      </c>
      <c r="L5" s="49" t="s">
        <v>55</v>
      </c>
      <c r="M5" s="49" t="s">
        <v>56</v>
      </c>
      <c r="N5" s="49" t="s">
        <v>57</v>
      </c>
      <c r="O5" s="49" t="s">
        <v>58</v>
      </c>
      <c r="P5" s="49" t="s">
        <v>59</v>
      </c>
      <c r="Q5" s="49" t="s">
        <v>60</v>
      </c>
      <c r="R5" s="49" t="s">
        <v>61</v>
      </c>
      <c r="S5" s="49" t="s">
        <v>62</v>
      </c>
      <c r="T5" s="49" t="s">
        <v>63</v>
      </c>
      <c r="U5" s="51" t="s">
        <v>65</v>
      </c>
      <c r="V5" s="52" t="s">
        <v>66</v>
      </c>
    </row>
    <row r="6" spans="1:22" ht="13.5" customHeight="1" x14ac:dyDescent="0.15">
      <c r="A6" s="54"/>
      <c r="B6" s="55" t="s">
        <v>100</v>
      </c>
      <c r="C6" s="56"/>
      <c r="D6" s="57">
        <v>1</v>
      </c>
      <c r="E6" s="58">
        <v>1</v>
      </c>
      <c r="F6" s="59">
        <v>1</v>
      </c>
      <c r="G6" s="59">
        <v>1</v>
      </c>
      <c r="H6" s="59">
        <v>1</v>
      </c>
      <c r="I6" s="59"/>
      <c r="J6" s="59">
        <v>1</v>
      </c>
      <c r="K6" s="58">
        <v>1</v>
      </c>
      <c r="L6" s="59">
        <v>1</v>
      </c>
      <c r="M6" s="59">
        <v>1</v>
      </c>
      <c r="N6" s="59">
        <v>1</v>
      </c>
      <c r="O6" s="59">
        <v>1</v>
      </c>
      <c r="P6" s="59">
        <v>1</v>
      </c>
      <c r="Q6" s="59"/>
      <c r="R6" s="59">
        <v>1</v>
      </c>
      <c r="S6" s="59">
        <v>1</v>
      </c>
      <c r="T6" s="77"/>
      <c r="U6" s="60">
        <f>SUM(D6:T6)</f>
        <v>14</v>
      </c>
      <c r="V6" s="61">
        <f>U6/$U$75</f>
        <v>0.82352941176470584</v>
      </c>
    </row>
    <row r="7" spans="1:22" x14ac:dyDescent="0.15">
      <c r="A7" s="67"/>
      <c r="B7" s="68" t="s">
        <v>84</v>
      </c>
      <c r="C7" s="69"/>
      <c r="D7" s="62">
        <v>1</v>
      </c>
      <c r="E7" s="63">
        <v>1</v>
      </c>
      <c r="F7" s="64">
        <v>1</v>
      </c>
      <c r="G7" s="64">
        <v>1</v>
      </c>
      <c r="H7" s="64">
        <v>1</v>
      </c>
      <c r="I7" s="64">
        <v>1</v>
      </c>
      <c r="J7" s="64"/>
      <c r="K7" s="63"/>
      <c r="L7" s="64">
        <v>1</v>
      </c>
      <c r="M7" s="64">
        <v>1</v>
      </c>
      <c r="N7" s="64">
        <v>1</v>
      </c>
      <c r="O7" s="64"/>
      <c r="P7" s="64">
        <v>1</v>
      </c>
      <c r="Q7" s="64">
        <v>1</v>
      </c>
      <c r="R7" s="64">
        <v>1</v>
      </c>
      <c r="S7" s="64">
        <v>1</v>
      </c>
      <c r="T7" s="78"/>
      <c r="U7" s="65">
        <f>SUM(D7:T7)</f>
        <v>13</v>
      </c>
      <c r="V7" s="66">
        <f>U7/$U$75</f>
        <v>0.76470588235294112</v>
      </c>
    </row>
    <row r="8" spans="1:22" ht="13.5" customHeight="1" x14ac:dyDescent="0.15">
      <c r="A8" s="54"/>
      <c r="B8" s="55" t="s">
        <v>92</v>
      </c>
      <c r="C8" s="56"/>
      <c r="D8" s="62">
        <v>1</v>
      </c>
      <c r="E8" s="63">
        <v>1</v>
      </c>
      <c r="F8" s="64">
        <v>1</v>
      </c>
      <c r="G8" s="64">
        <v>1</v>
      </c>
      <c r="H8" s="64">
        <v>1</v>
      </c>
      <c r="I8" s="64"/>
      <c r="J8" s="64">
        <v>1</v>
      </c>
      <c r="K8" s="63">
        <v>1</v>
      </c>
      <c r="L8" s="64">
        <v>1</v>
      </c>
      <c r="M8" s="64">
        <v>1</v>
      </c>
      <c r="N8" s="64">
        <v>1</v>
      </c>
      <c r="O8" s="64"/>
      <c r="P8" s="64">
        <v>1</v>
      </c>
      <c r="Q8" s="64"/>
      <c r="R8" s="64">
        <v>1</v>
      </c>
      <c r="S8" s="64">
        <v>1</v>
      </c>
      <c r="T8" s="78"/>
      <c r="U8" s="65">
        <f>SUM(D8:T8)</f>
        <v>13</v>
      </c>
      <c r="V8" s="66">
        <f>U8/$U$75</f>
        <v>0.76470588235294112</v>
      </c>
    </row>
    <row r="9" spans="1:22" ht="13.5" customHeight="1" x14ac:dyDescent="0.15">
      <c r="A9" s="54"/>
      <c r="B9" s="55" t="s">
        <v>113</v>
      </c>
      <c r="C9" s="56"/>
      <c r="D9" s="62">
        <v>1</v>
      </c>
      <c r="E9" s="63"/>
      <c r="F9" s="64">
        <v>1</v>
      </c>
      <c r="G9" s="64">
        <v>1</v>
      </c>
      <c r="H9" s="64">
        <v>1</v>
      </c>
      <c r="I9" s="64"/>
      <c r="J9" s="64">
        <v>1</v>
      </c>
      <c r="K9" s="63">
        <v>1</v>
      </c>
      <c r="L9" s="64">
        <v>1</v>
      </c>
      <c r="M9" s="64">
        <v>1</v>
      </c>
      <c r="N9" s="64">
        <v>1</v>
      </c>
      <c r="O9" s="64"/>
      <c r="P9" s="64">
        <v>1</v>
      </c>
      <c r="Q9" s="64"/>
      <c r="R9" s="64">
        <v>1</v>
      </c>
      <c r="S9" s="64">
        <v>1</v>
      </c>
      <c r="T9" s="78"/>
      <c r="U9" s="65">
        <f>SUM(D9:T9)</f>
        <v>12</v>
      </c>
      <c r="V9" s="66">
        <f>U9/$U$75</f>
        <v>0.70588235294117652</v>
      </c>
    </row>
    <row r="10" spans="1:22" ht="13.5" customHeight="1" x14ac:dyDescent="0.15">
      <c r="A10" s="54"/>
      <c r="B10" s="55" t="s">
        <v>111</v>
      </c>
      <c r="C10" s="56"/>
      <c r="D10" s="62">
        <v>1</v>
      </c>
      <c r="E10" s="63"/>
      <c r="F10" s="64">
        <v>1</v>
      </c>
      <c r="G10" s="64"/>
      <c r="H10" s="64">
        <v>1</v>
      </c>
      <c r="I10" s="64"/>
      <c r="J10" s="64">
        <v>1</v>
      </c>
      <c r="K10" s="63">
        <v>1</v>
      </c>
      <c r="L10" s="64">
        <v>1</v>
      </c>
      <c r="M10" s="64">
        <v>1</v>
      </c>
      <c r="N10" s="64">
        <v>1</v>
      </c>
      <c r="O10" s="64"/>
      <c r="P10" s="64">
        <v>1</v>
      </c>
      <c r="Q10" s="64"/>
      <c r="R10" s="64">
        <v>1</v>
      </c>
      <c r="S10" s="64">
        <v>1</v>
      </c>
      <c r="T10" s="78"/>
      <c r="U10" s="65">
        <f>SUM(D10:T10)</f>
        <v>11</v>
      </c>
      <c r="V10" s="66">
        <f>U10/$U$75</f>
        <v>0.6470588235294118</v>
      </c>
    </row>
    <row r="11" spans="1:22" ht="13.5" customHeight="1" x14ac:dyDescent="0.15">
      <c r="A11" s="67"/>
      <c r="B11" s="68" t="s">
        <v>71</v>
      </c>
      <c r="C11" s="69"/>
      <c r="D11" s="62">
        <v>1</v>
      </c>
      <c r="E11" s="63">
        <v>1</v>
      </c>
      <c r="F11" s="64">
        <v>1</v>
      </c>
      <c r="G11" s="64"/>
      <c r="H11" s="64">
        <v>1</v>
      </c>
      <c r="I11" s="64">
        <v>1</v>
      </c>
      <c r="J11" s="64"/>
      <c r="K11" s="63"/>
      <c r="L11" s="64">
        <v>1</v>
      </c>
      <c r="M11" s="64"/>
      <c r="N11" s="64"/>
      <c r="O11" s="64"/>
      <c r="P11" s="64">
        <v>1</v>
      </c>
      <c r="Q11" s="64">
        <v>1</v>
      </c>
      <c r="R11" s="64">
        <v>1</v>
      </c>
      <c r="S11" s="64">
        <v>1</v>
      </c>
      <c r="T11" s="78"/>
      <c r="U11" s="65">
        <f>SUM(D11:T11)</f>
        <v>10</v>
      </c>
      <c r="V11" s="66">
        <f>U11/$U$75</f>
        <v>0.58823529411764708</v>
      </c>
    </row>
    <row r="12" spans="1:22" ht="13.5" customHeight="1" x14ac:dyDescent="0.15">
      <c r="A12" s="54"/>
      <c r="B12" s="55" t="s">
        <v>94</v>
      </c>
      <c r="C12" s="56"/>
      <c r="D12" s="62">
        <v>1</v>
      </c>
      <c r="E12" s="63">
        <v>1</v>
      </c>
      <c r="F12" s="64">
        <v>1</v>
      </c>
      <c r="G12" s="64">
        <v>1</v>
      </c>
      <c r="H12" s="64"/>
      <c r="I12" s="64"/>
      <c r="J12" s="64"/>
      <c r="K12" s="63"/>
      <c r="L12" s="64">
        <v>1</v>
      </c>
      <c r="M12" s="64">
        <v>1</v>
      </c>
      <c r="N12" s="64"/>
      <c r="O12" s="64">
        <v>1</v>
      </c>
      <c r="P12" s="64">
        <v>1</v>
      </c>
      <c r="Q12" s="64"/>
      <c r="R12" s="64"/>
      <c r="S12" s="64">
        <v>1</v>
      </c>
      <c r="T12" s="78">
        <v>1</v>
      </c>
      <c r="U12" s="65">
        <f>SUM(D12:T12)</f>
        <v>10</v>
      </c>
      <c r="V12" s="66">
        <f>U12/$U$75</f>
        <v>0.58823529411764708</v>
      </c>
    </row>
    <row r="13" spans="1:22" ht="13.5" customHeight="1" x14ac:dyDescent="0.15">
      <c r="A13" s="67"/>
      <c r="B13" s="68" t="s">
        <v>97</v>
      </c>
      <c r="C13" s="69"/>
      <c r="D13" s="62">
        <v>1</v>
      </c>
      <c r="E13" s="63">
        <v>1</v>
      </c>
      <c r="F13" s="64">
        <v>1</v>
      </c>
      <c r="G13" s="64"/>
      <c r="H13" s="64">
        <v>1</v>
      </c>
      <c r="I13" s="64">
        <v>1</v>
      </c>
      <c r="J13" s="64"/>
      <c r="K13" s="63"/>
      <c r="L13" s="64">
        <v>1</v>
      </c>
      <c r="M13" s="64">
        <v>1</v>
      </c>
      <c r="N13" s="64"/>
      <c r="O13" s="64"/>
      <c r="P13" s="64">
        <v>1</v>
      </c>
      <c r="Q13" s="64">
        <v>1</v>
      </c>
      <c r="R13" s="64">
        <v>1</v>
      </c>
      <c r="S13" s="64"/>
      <c r="T13" s="78"/>
      <c r="U13" s="65">
        <f>SUM(D13:T13)</f>
        <v>10</v>
      </c>
      <c r="V13" s="66">
        <f>U13/$U$75</f>
        <v>0.58823529411764708</v>
      </c>
    </row>
    <row r="14" spans="1:22" ht="13.5" customHeight="1" x14ac:dyDescent="0.15">
      <c r="A14" s="54"/>
      <c r="B14" s="55" t="s">
        <v>73</v>
      </c>
      <c r="C14" s="56"/>
      <c r="D14" s="62"/>
      <c r="E14" s="63">
        <v>1</v>
      </c>
      <c r="F14" s="64"/>
      <c r="G14" s="64">
        <v>1</v>
      </c>
      <c r="H14" s="64">
        <v>1</v>
      </c>
      <c r="I14" s="64"/>
      <c r="J14" s="64"/>
      <c r="K14" s="63"/>
      <c r="L14" s="64">
        <v>1</v>
      </c>
      <c r="M14" s="64"/>
      <c r="N14" s="64">
        <v>1</v>
      </c>
      <c r="O14" s="64">
        <v>1</v>
      </c>
      <c r="P14" s="64"/>
      <c r="Q14" s="64"/>
      <c r="R14" s="64">
        <v>1</v>
      </c>
      <c r="S14" s="64">
        <v>1</v>
      </c>
      <c r="T14" s="78"/>
      <c r="U14" s="65">
        <f>SUM(D14:T14)</f>
        <v>8</v>
      </c>
      <c r="V14" s="66">
        <f>U14/$U$75</f>
        <v>0.47058823529411764</v>
      </c>
    </row>
    <row r="15" spans="1:22" ht="13.5" customHeight="1" x14ac:dyDescent="0.15">
      <c r="A15" s="54"/>
      <c r="B15" s="55" t="s">
        <v>81</v>
      </c>
      <c r="C15" s="56"/>
      <c r="D15" s="62">
        <v>1</v>
      </c>
      <c r="E15" s="63">
        <v>1</v>
      </c>
      <c r="F15" s="64">
        <v>1</v>
      </c>
      <c r="G15" s="64"/>
      <c r="H15" s="64">
        <v>1</v>
      </c>
      <c r="I15" s="64"/>
      <c r="J15" s="64"/>
      <c r="K15" s="63"/>
      <c r="L15" s="64">
        <v>1</v>
      </c>
      <c r="M15" s="64"/>
      <c r="N15" s="64">
        <v>1</v>
      </c>
      <c r="O15" s="64"/>
      <c r="P15" s="64"/>
      <c r="Q15" s="64"/>
      <c r="R15" s="64">
        <v>1</v>
      </c>
      <c r="S15" s="64">
        <v>1</v>
      </c>
      <c r="T15" s="78"/>
      <c r="U15" s="65">
        <f>SUM(D15:T15)</f>
        <v>8</v>
      </c>
      <c r="V15" s="66">
        <f>U15/$U$75</f>
        <v>0.47058823529411764</v>
      </c>
    </row>
    <row r="16" spans="1:22" ht="13.5" customHeight="1" x14ac:dyDescent="0.15">
      <c r="A16" s="67"/>
      <c r="B16" s="68" t="s">
        <v>70</v>
      </c>
      <c r="C16" s="69"/>
      <c r="D16" s="62"/>
      <c r="E16" s="63">
        <v>1</v>
      </c>
      <c r="F16" s="64">
        <v>1</v>
      </c>
      <c r="G16" s="64">
        <v>1</v>
      </c>
      <c r="H16" s="64">
        <v>1</v>
      </c>
      <c r="I16" s="64">
        <v>1</v>
      </c>
      <c r="J16" s="64"/>
      <c r="K16" s="63"/>
      <c r="L16" s="64">
        <v>1</v>
      </c>
      <c r="M16" s="64"/>
      <c r="N16" s="64">
        <v>1</v>
      </c>
      <c r="O16" s="64"/>
      <c r="P16" s="64"/>
      <c r="Q16" s="64"/>
      <c r="R16" s="64"/>
      <c r="S16" s="64"/>
      <c r="T16" s="78"/>
      <c r="U16" s="65">
        <f>SUM(D16:T16)</f>
        <v>7</v>
      </c>
      <c r="V16" s="66">
        <f>U16/$U$75</f>
        <v>0.41176470588235292</v>
      </c>
    </row>
    <row r="17" spans="1:22" ht="13.5" customHeight="1" x14ac:dyDescent="0.15">
      <c r="A17" s="54"/>
      <c r="B17" s="55" t="s">
        <v>99</v>
      </c>
      <c r="C17" s="56"/>
      <c r="D17" s="62">
        <v>1</v>
      </c>
      <c r="E17" s="63"/>
      <c r="F17" s="64">
        <v>1</v>
      </c>
      <c r="G17" s="64">
        <v>1</v>
      </c>
      <c r="H17" s="64"/>
      <c r="I17" s="64"/>
      <c r="J17" s="64"/>
      <c r="K17" s="63"/>
      <c r="L17" s="64">
        <v>1</v>
      </c>
      <c r="M17" s="64"/>
      <c r="N17" s="64"/>
      <c r="O17" s="64"/>
      <c r="P17" s="64"/>
      <c r="Q17" s="64">
        <v>1</v>
      </c>
      <c r="R17" s="64">
        <v>1</v>
      </c>
      <c r="S17" s="64">
        <v>1</v>
      </c>
      <c r="T17" s="78"/>
      <c r="U17" s="65">
        <f>SUM(D17:T17)</f>
        <v>7</v>
      </c>
      <c r="V17" s="66">
        <f>U17/$U$75</f>
        <v>0.41176470588235292</v>
      </c>
    </row>
    <row r="18" spans="1:22" ht="13.5" customHeight="1" x14ac:dyDescent="0.15">
      <c r="A18" s="54"/>
      <c r="B18" s="55" t="s">
        <v>107</v>
      </c>
      <c r="C18" s="56"/>
      <c r="D18" s="62"/>
      <c r="E18" s="63">
        <v>1</v>
      </c>
      <c r="F18" s="64"/>
      <c r="G18" s="64">
        <v>1</v>
      </c>
      <c r="H18" s="64"/>
      <c r="I18" s="64"/>
      <c r="J18" s="64"/>
      <c r="K18" s="63"/>
      <c r="L18" s="64">
        <v>1</v>
      </c>
      <c r="M18" s="64"/>
      <c r="N18" s="64"/>
      <c r="O18" s="64"/>
      <c r="P18" s="64">
        <v>1</v>
      </c>
      <c r="Q18" s="64">
        <v>1</v>
      </c>
      <c r="R18" s="64"/>
      <c r="S18" s="64">
        <v>1</v>
      </c>
      <c r="T18" s="78">
        <v>1</v>
      </c>
      <c r="U18" s="65">
        <f>SUM(D18:T18)</f>
        <v>7</v>
      </c>
      <c r="V18" s="66">
        <f>U18/$U$75</f>
        <v>0.41176470588235292</v>
      </c>
    </row>
    <row r="19" spans="1:22" ht="13.5" customHeight="1" x14ac:dyDescent="0.15">
      <c r="A19" s="54"/>
      <c r="B19" s="55" t="s">
        <v>109</v>
      </c>
      <c r="C19" s="56"/>
      <c r="D19" s="62">
        <v>1</v>
      </c>
      <c r="E19" s="63"/>
      <c r="F19" s="64">
        <v>1</v>
      </c>
      <c r="G19" s="64"/>
      <c r="H19" s="64"/>
      <c r="I19" s="64">
        <v>1</v>
      </c>
      <c r="J19" s="64"/>
      <c r="K19" s="63"/>
      <c r="L19" s="64">
        <v>1</v>
      </c>
      <c r="M19" s="64"/>
      <c r="N19" s="64"/>
      <c r="O19" s="64">
        <v>1</v>
      </c>
      <c r="P19" s="64"/>
      <c r="Q19" s="64">
        <v>1</v>
      </c>
      <c r="R19" s="64"/>
      <c r="S19" s="64"/>
      <c r="T19" s="78">
        <v>1</v>
      </c>
      <c r="U19" s="65">
        <f>SUM(D19:T19)</f>
        <v>7</v>
      </c>
      <c r="V19" s="66">
        <f>U19/$U$75</f>
        <v>0.41176470588235292</v>
      </c>
    </row>
    <row r="20" spans="1:22" ht="13.5" customHeight="1" x14ac:dyDescent="0.15">
      <c r="A20" s="54"/>
      <c r="B20" s="55" t="s">
        <v>118</v>
      </c>
      <c r="C20" s="56"/>
      <c r="D20" s="62">
        <v>1</v>
      </c>
      <c r="E20" s="63">
        <v>1</v>
      </c>
      <c r="F20" s="64">
        <v>1</v>
      </c>
      <c r="G20" s="64"/>
      <c r="H20" s="64"/>
      <c r="I20" s="64"/>
      <c r="J20" s="64"/>
      <c r="K20" s="63">
        <v>1</v>
      </c>
      <c r="L20" s="64">
        <v>1</v>
      </c>
      <c r="M20" s="64"/>
      <c r="N20" s="64"/>
      <c r="O20" s="64">
        <v>1</v>
      </c>
      <c r="P20" s="64"/>
      <c r="Q20" s="64"/>
      <c r="R20" s="64"/>
      <c r="S20" s="64"/>
      <c r="T20" s="78">
        <v>1</v>
      </c>
      <c r="U20" s="65">
        <f>SUM(D20:T20)</f>
        <v>7</v>
      </c>
      <c r="V20" s="66">
        <f>U20/$U$75</f>
        <v>0.41176470588235292</v>
      </c>
    </row>
    <row r="21" spans="1:22" ht="13.5" customHeight="1" x14ac:dyDescent="0.15">
      <c r="A21" s="54"/>
      <c r="B21" s="55" t="s">
        <v>68</v>
      </c>
      <c r="C21" s="56"/>
      <c r="D21" s="62"/>
      <c r="E21" s="63">
        <v>1</v>
      </c>
      <c r="F21" s="64">
        <v>1</v>
      </c>
      <c r="G21" s="64">
        <v>1</v>
      </c>
      <c r="H21" s="64"/>
      <c r="I21" s="64"/>
      <c r="J21" s="64"/>
      <c r="K21" s="63"/>
      <c r="L21" s="64">
        <v>1</v>
      </c>
      <c r="M21" s="64"/>
      <c r="N21" s="64"/>
      <c r="O21" s="64">
        <v>1</v>
      </c>
      <c r="P21" s="64"/>
      <c r="Q21" s="64"/>
      <c r="R21" s="64"/>
      <c r="S21" s="64">
        <v>1</v>
      </c>
      <c r="T21" s="78"/>
      <c r="U21" s="65">
        <f>SUM(D21:T21)</f>
        <v>6</v>
      </c>
      <c r="V21" s="66">
        <f>U21/$U$75</f>
        <v>0.35294117647058826</v>
      </c>
    </row>
    <row r="22" spans="1:22" ht="13.5" customHeight="1" x14ac:dyDescent="0.15">
      <c r="A22" s="67"/>
      <c r="B22" s="68" t="s">
        <v>83</v>
      </c>
      <c r="C22" s="69"/>
      <c r="D22" s="62"/>
      <c r="E22" s="63">
        <v>1</v>
      </c>
      <c r="F22" s="64">
        <v>1</v>
      </c>
      <c r="G22" s="64">
        <v>1</v>
      </c>
      <c r="H22" s="64"/>
      <c r="I22" s="64">
        <v>1</v>
      </c>
      <c r="J22" s="64"/>
      <c r="K22" s="63"/>
      <c r="L22" s="64">
        <v>1</v>
      </c>
      <c r="M22" s="64"/>
      <c r="N22" s="64"/>
      <c r="O22" s="64"/>
      <c r="P22" s="64"/>
      <c r="Q22" s="64"/>
      <c r="R22" s="64"/>
      <c r="S22" s="64"/>
      <c r="T22" s="78">
        <v>1</v>
      </c>
      <c r="U22" s="65">
        <f>SUM(D22:T22)</f>
        <v>6</v>
      </c>
      <c r="V22" s="66">
        <f>U22/$U$75</f>
        <v>0.35294117647058826</v>
      </c>
    </row>
    <row r="23" spans="1:22" ht="13.5" customHeight="1" x14ac:dyDescent="0.15">
      <c r="A23" s="54"/>
      <c r="B23" s="55" t="s">
        <v>102</v>
      </c>
      <c r="C23" s="56"/>
      <c r="D23" s="62">
        <v>1</v>
      </c>
      <c r="E23" s="63"/>
      <c r="F23" s="64"/>
      <c r="G23" s="64">
        <v>1</v>
      </c>
      <c r="H23" s="64"/>
      <c r="I23" s="64">
        <v>1</v>
      </c>
      <c r="J23" s="64"/>
      <c r="K23" s="63"/>
      <c r="L23" s="64"/>
      <c r="M23" s="64">
        <v>1</v>
      </c>
      <c r="N23" s="64"/>
      <c r="O23" s="64">
        <v>1</v>
      </c>
      <c r="P23" s="64"/>
      <c r="Q23" s="64">
        <v>1</v>
      </c>
      <c r="R23" s="64"/>
      <c r="S23" s="64"/>
      <c r="T23" s="78"/>
      <c r="U23" s="65">
        <f>SUM(D23:T23)</f>
        <v>6</v>
      </c>
      <c r="V23" s="66">
        <f>U23/$U$75</f>
        <v>0.35294117647058826</v>
      </c>
    </row>
    <row r="24" spans="1:22" ht="13.5" customHeight="1" x14ac:dyDescent="0.15">
      <c r="A24" s="54"/>
      <c r="B24" s="55" t="s">
        <v>69</v>
      </c>
      <c r="C24" s="56"/>
      <c r="D24" s="62"/>
      <c r="E24" s="63">
        <v>1</v>
      </c>
      <c r="F24" s="64"/>
      <c r="G24" s="64"/>
      <c r="H24" s="64">
        <v>1</v>
      </c>
      <c r="I24" s="64"/>
      <c r="J24" s="64"/>
      <c r="K24" s="63"/>
      <c r="L24" s="64">
        <v>1</v>
      </c>
      <c r="M24" s="64"/>
      <c r="N24" s="64">
        <v>1</v>
      </c>
      <c r="O24" s="64"/>
      <c r="P24" s="64"/>
      <c r="Q24" s="64"/>
      <c r="R24" s="64"/>
      <c r="S24" s="64">
        <v>1</v>
      </c>
      <c r="T24" s="78"/>
      <c r="U24" s="65">
        <f>SUM(D24:T24)</f>
        <v>5</v>
      </c>
      <c r="V24" s="66">
        <f>U24/$U$75</f>
        <v>0.29411764705882354</v>
      </c>
    </row>
    <row r="25" spans="1:22" ht="13.5" customHeight="1" x14ac:dyDescent="0.15">
      <c r="A25" s="54"/>
      <c r="B25" s="55" t="s">
        <v>75</v>
      </c>
      <c r="C25" s="56"/>
      <c r="D25" s="62"/>
      <c r="E25" s="63">
        <v>1</v>
      </c>
      <c r="F25" s="64">
        <v>1</v>
      </c>
      <c r="G25" s="64">
        <v>1</v>
      </c>
      <c r="H25" s="64">
        <v>1</v>
      </c>
      <c r="I25" s="64"/>
      <c r="J25" s="64">
        <v>1</v>
      </c>
      <c r="K25" s="63"/>
      <c r="L25" s="64"/>
      <c r="M25" s="64"/>
      <c r="N25" s="64"/>
      <c r="O25" s="64"/>
      <c r="P25" s="64"/>
      <c r="Q25" s="64"/>
      <c r="R25" s="64"/>
      <c r="S25" s="64"/>
      <c r="T25" s="78"/>
      <c r="U25" s="65">
        <f>SUM(D25:T25)</f>
        <v>5</v>
      </c>
      <c r="V25" s="66">
        <f>U25/$U$75</f>
        <v>0.29411764705882354</v>
      </c>
    </row>
    <row r="26" spans="1:22" ht="13.5" customHeight="1" x14ac:dyDescent="0.15">
      <c r="A26" s="54"/>
      <c r="B26" s="55" t="s">
        <v>77</v>
      </c>
      <c r="C26" s="56"/>
      <c r="D26" s="62"/>
      <c r="E26" s="63"/>
      <c r="F26" s="64"/>
      <c r="G26" s="64"/>
      <c r="H26" s="64">
        <v>1</v>
      </c>
      <c r="I26" s="64"/>
      <c r="J26" s="64"/>
      <c r="K26" s="63">
        <v>1</v>
      </c>
      <c r="L26" s="64">
        <v>1</v>
      </c>
      <c r="M26" s="64"/>
      <c r="N26" s="64">
        <v>1</v>
      </c>
      <c r="O26" s="64"/>
      <c r="P26" s="64"/>
      <c r="Q26" s="64"/>
      <c r="R26" s="64">
        <v>1</v>
      </c>
      <c r="S26" s="64"/>
      <c r="T26" s="78"/>
      <c r="U26" s="65">
        <f>SUM(D26:T26)</f>
        <v>5</v>
      </c>
      <c r="V26" s="66">
        <f>U26/$U$75</f>
        <v>0.29411764705882354</v>
      </c>
    </row>
    <row r="27" spans="1:22" ht="13.5" customHeight="1" x14ac:dyDescent="0.15">
      <c r="A27" s="54"/>
      <c r="B27" s="55" t="s">
        <v>78</v>
      </c>
      <c r="C27" s="56"/>
      <c r="D27" s="62">
        <v>1</v>
      </c>
      <c r="E27" s="63"/>
      <c r="F27" s="64"/>
      <c r="G27" s="64"/>
      <c r="H27" s="64"/>
      <c r="I27" s="64"/>
      <c r="J27" s="64"/>
      <c r="K27" s="63"/>
      <c r="L27" s="64">
        <v>1</v>
      </c>
      <c r="M27" s="64"/>
      <c r="N27" s="64">
        <v>1</v>
      </c>
      <c r="O27" s="64"/>
      <c r="P27" s="64"/>
      <c r="Q27" s="64"/>
      <c r="R27" s="64">
        <v>1</v>
      </c>
      <c r="S27" s="64">
        <v>1</v>
      </c>
      <c r="T27" s="78"/>
      <c r="U27" s="65">
        <f>SUM(D27:T27)</f>
        <v>5</v>
      </c>
      <c r="V27" s="66">
        <f>U27/$U$75</f>
        <v>0.29411764705882354</v>
      </c>
    </row>
    <row r="28" spans="1:22" ht="13.5" customHeight="1" x14ac:dyDescent="0.15">
      <c r="A28" s="67"/>
      <c r="B28" s="68" t="s">
        <v>89</v>
      </c>
      <c r="C28" s="69"/>
      <c r="D28" s="62"/>
      <c r="E28" s="63">
        <v>1</v>
      </c>
      <c r="F28" s="64"/>
      <c r="G28" s="64"/>
      <c r="H28" s="64"/>
      <c r="I28" s="64"/>
      <c r="J28" s="64"/>
      <c r="K28" s="63"/>
      <c r="L28" s="64"/>
      <c r="M28" s="64">
        <v>1</v>
      </c>
      <c r="N28" s="64"/>
      <c r="O28" s="64"/>
      <c r="P28" s="64">
        <v>1</v>
      </c>
      <c r="Q28" s="64">
        <v>1</v>
      </c>
      <c r="R28" s="64"/>
      <c r="S28" s="64">
        <v>1</v>
      </c>
      <c r="T28" s="78"/>
      <c r="U28" s="65">
        <f>SUM(D28:T28)</f>
        <v>5</v>
      </c>
      <c r="V28" s="66">
        <f>U28/$U$75</f>
        <v>0.29411764705882354</v>
      </c>
    </row>
    <row r="29" spans="1:22" ht="13.5" customHeight="1" x14ac:dyDescent="0.15">
      <c r="A29" s="54"/>
      <c r="B29" s="55" t="s">
        <v>90</v>
      </c>
      <c r="C29" s="56"/>
      <c r="D29" s="62"/>
      <c r="E29" s="63">
        <v>1</v>
      </c>
      <c r="F29" s="64">
        <v>1</v>
      </c>
      <c r="G29" s="64"/>
      <c r="H29" s="64"/>
      <c r="I29" s="64"/>
      <c r="J29" s="64"/>
      <c r="K29" s="63">
        <v>1</v>
      </c>
      <c r="L29" s="64">
        <v>1</v>
      </c>
      <c r="M29" s="64"/>
      <c r="N29" s="64"/>
      <c r="O29" s="64"/>
      <c r="P29" s="64"/>
      <c r="Q29" s="64"/>
      <c r="R29" s="64">
        <v>1</v>
      </c>
      <c r="S29" s="64"/>
      <c r="T29" s="78"/>
      <c r="U29" s="65">
        <f>SUM(D29:T29)</f>
        <v>5</v>
      </c>
      <c r="V29" s="66">
        <f>U29/$U$75</f>
        <v>0.29411764705882354</v>
      </c>
    </row>
    <row r="30" spans="1:22" ht="13.5" customHeight="1" x14ac:dyDescent="0.15">
      <c r="A30" s="54"/>
      <c r="B30" s="55" t="s">
        <v>119</v>
      </c>
      <c r="C30" s="56"/>
      <c r="D30" s="62"/>
      <c r="E30" s="63"/>
      <c r="F30" s="64"/>
      <c r="G30" s="64"/>
      <c r="H30" s="64"/>
      <c r="I30" s="64"/>
      <c r="J30" s="64"/>
      <c r="K30" s="63">
        <v>1</v>
      </c>
      <c r="L30" s="64"/>
      <c r="M30" s="64">
        <v>1</v>
      </c>
      <c r="N30" s="64"/>
      <c r="O30" s="64">
        <v>1</v>
      </c>
      <c r="P30" s="64"/>
      <c r="Q30" s="64"/>
      <c r="R30" s="64">
        <v>1</v>
      </c>
      <c r="S30" s="64">
        <v>1</v>
      </c>
      <c r="T30" s="78"/>
      <c r="U30" s="65">
        <f>SUM(D30:T30)</f>
        <v>5</v>
      </c>
      <c r="V30" s="66">
        <f>U30/$U$75</f>
        <v>0.29411764705882354</v>
      </c>
    </row>
    <row r="31" spans="1:22" ht="13.5" customHeight="1" x14ac:dyDescent="0.15">
      <c r="A31" s="54"/>
      <c r="B31" s="55" t="s">
        <v>79</v>
      </c>
      <c r="C31" s="56"/>
      <c r="D31" s="62">
        <v>1</v>
      </c>
      <c r="E31" s="63"/>
      <c r="F31" s="64"/>
      <c r="G31" s="64"/>
      <c r="H31" s="64">
        <v>1</v>
      </c>
      <c r="I31" s="64"/>
      <c r="J31" s="64"/>
      <c r="K31" s="63"/>
      <c r="L31" s="64">
        <v>1</v>
      </c>
      <c r="M31" s="64"/>
      <c r="N31" s="64">
        <v>1</v>
      </c>
      <c r="O31" s="64"/>
      <c r="P31" s="64"/>
      <c r="Q31" s="64"/>
      <c r="R31" s="64"/>
      <c r="S31" s="64"/>
      <c r="T31" s="78"/>
      <c r="U31" s="65">
        <f>SUM(D31:T31)</f>
        <v>4</v>
      </c>
      <c r="V31" s="66">
        <f>U31/$U$75</f>
        <v>0.23529411764705882</v>
      </c>
    </row>
    <row r="32" spans="1:22" ht="13.5" customHeight="1" x14ac:dyDescent="0.15">
      <c r="A32" s="54"/>
      <c r="B32" s="55" t="s">
        <v>80</v>
      </c>
      <c r="C32" s="56"/>
      <c r="D32" s="62"/>
      <c r="E32" s="63"/>
      <c r="F32" s="64"/>
      <c r="G32" s="64"/>
      <c r="H32" s="64">
        <v>1</v>
      </c>
      <c r="I32" s="64"/>
      <c r="J32" s="64"/>
      <c r="K32" s="63"/>
      <c r="L32" s="64">
        <v>1</v>
      </c>
      <c r="M32" s="64"/>
      <c r="N32" s="64"/>
      <c r="O32" s="64"/>
      <c r="P32" s="64"/>
      <c r="Q32" s="64"/>
      <c r="R32" s="64">
        <v>1</v>
      </c>
      <c r="S32" s="64">
        <v>1</v>
      </c>
      <c r="T32" s="78"/>
      <c r="U32" s="65">
        <f>SUM(D32:T32)</f>
        <v>4</v>
      </c>
      <c r="V32" s="66">
        <f>U32/$U$75</f>
        <v>0.23529411764705882</v>
      </c>
    </row>
    <row r="33" spans="1:22" ht="13.5" customHeight="1" x14ac:dyDescent="0.15">
      <c r="A33" s="54"/>
      <c r="B33" s="55" t="s">
        <v>98</v>
      </c>
      <c r="C33" s="56"/>
      <c r="D33" s="62">
        <v>1</v>
      </c>
      <c r="E33" s="63"/>
      <c r="F33" s="64">
        <v>1</v>
      </c>
      <c r="G33" s="64"/>
      <c r="H33" s="64"/>
      <c r="I33" s="64"/>
      <c r="J33" s="64"/>
      <c r="K33" s="63"/>
      <c r="L33" s="64">
        <v>1</v>
      </c>
      <c r="M33" s="64">
        <v>1</v>
      </c>
      <c r="N33" s="64"/>
      <c r="O33" s="64"/>
      <c r="P33" s="64"/>
      <c r="Q33" s="64"/>
      <c r="R33" s="64"/>
      <c r="S33" s="64"/>
      <c r="T33" s="78"/>
      <c r="U33" s="65">
        <f>SUM(D33:T33)</f>
        <v>4</v>
      </c>
      <c r="V33" s="66">
        <f>U33/$U$75</f>
        <v>0.23529411764705882</v>
      </c>
    </row>
    <row r="34" spans="1:22" ht="13.5" customHeight="1" x14ac:dyDescent="0.15">
      <c r="A34" s="67"/>
      <c r="B34" s="68" t="s">
        <v>114</v>
      </c>
      <c r="C34" s="69"/>
      <c r="D34" s="62">
        <v>1</v>
      </c>
      <c r="E34" s="63"/>
      <c r="F34" s="64"/>
      <c r="G34" s="64"/>
      <c r="H34" s="64"/>
      <c r="I34" s="64"/>
      <c r="J34" s="64"/>
      <c r="K34" s="63"/>
      <c r="L34" s="64"/>
      <c r="M34" s="64">
        <v>1</v>
      </c>
      <c r="N34" s="64"/>
      <c r="O34" s="64"/>
      <c r="P34" s="64">
        <v>1</v>
      </c>
      <c r="Q34" s="64">
        <v>1</v>
      </c>
      <c r="R34" s="64"/>
      <c r="S34" s="64"/>
      <c r="T34" s="78"/>
      <c r="U34" s="65">
        <f>SUM(D34:T34)</f>
        <v>4</v>
      </c>
      <c r="V34" s="66">
        <f>U34/$U$75</f>
        <v>0.23529411764705882</v>
      </c>
    </row>
    <row r="35" spans="1:22" ht="13.5" customHeight="1" x14ac:dyDescent="0.15">
      <c r="A35" s="54"/>
      <c r="B35" s="55" t="s">
        <v>116</v>
      </c>
      <c r="C35" s="56"/>
      <c r="D35" s="62">
        <v>1</v>
      </c>
      <c r="E35" s="63">
        <v>1</v>
      </c>
      <c r="F35" s="64"/>
      <c r="G35" s="64"/>
      <c r="H35" s="64"/>
      <c r="I35" s="64"/>
      <c r="J35" s="64"/>
      <c r="K35" s="63"/>
      <c r="L35" s="64"/>
      <c r="M35" s="64">
        <v>1</v>
      </c>
      <c r="N35" s="64"/>
      <c r="O35" s="64"/>
      <c r="P35" s="64"/>
      <c r="Q35" s="64">
        <v>1</v>
      </c>
      <c r="R35" s="64"/>
      <c r="S35" s="64"/>
      <c r="T35" s="78"/>
      <c r="U35" s="65">
        <f>SUM(D35:T35)</f>
        <v>4</v>
      </c>
      <c r="V35" s="66">
        <f>U35/$U$75</f>
        <v>0.23529411764705882</v>
      </c>
    </row>
    <row r="36" spans="1:22" ht="13.5" customHeight="1" x14ac:dyDescent="0.15">
      <c r="A36" s="67"/>
      <c r="B36" s="68" t="s">
        <v>129</v>
      </c>
      <c r="C36" s="69"/>
      <c r="D36" s="62">
        <v>1</v>
      </c>
      <c r="E36" s="63"/>
      <c r="F36" s="64"/>
      <c r="G36" s="64"/>
      <c r="H36" s="64"/>
      <c r="I36" s="64"/>
      <c r="J36" s="64"/>
      <c r="K36" s="63"/>
      <c r="L36" s="64"/>
      <c r="M36" s="64">
        <v>1</v>
      </c>
      <c r="N36" s="64"/>
      <c r="O36" s="64"/>
      <c r="P36" s="64">
        <v>1</v>
      </c>
      <c r="Q36" s="64">
        <v>1</v>
      </c>
      <c r="R36" s="64"/>
      <c r="S36" s="64"/>
      <c r="T36" s="78"/>
      <c r="U36" s="65">
        <f>SUM(D36:T36)</f>
        <v>4</v>
      </c>
      <c r="V36" s="66">
        <f>U36/$U$75</f>
        <v>0.23529411764705882</v>
      </c>
    </row>
    <row r="37" spans="1:22" ht="13.5" customHeight="1" x14ac:dyDescent="0.15">
      <c r="A37" s="67"/>
      <c r="B37" s="68" t="s">
        <v>130</v>
      </c>
      <c r="C37" s="69"/>
      <c r="D37" s="62"/>
      <c r="E37" s="63"/>
      <c r="F37" s="64"/>
      <c r="G37" s="64"/>
      <c r="H37" s="64"/>
      <c r="I37" s="64"/>
      <c r="J37" s="64"/>
      <c r="K37" s="63"/>
      <c r="L37" s="64"/>
      <c r="M37" s="64">
        <v>1</v>
      </c>
      <c r="N37" s="64"/>
      <c r="O37" s="64"/>
      <c r="P37" s="64">
        <v>1</v>
      </c>
      <c r="Q37" s="64"/>
      <c r="R37" s="64">
        <v>1</v>
      </c>
      <c r="S37" s="64">
        <v>1</v>
      </c>
      <c r="T37" s="78"/>
      <c r="U37" s="65">
        <f>SUM(D37:T37)</f>
        <v>4</v>
      </c>
      <c r="V37" s="66">
        <f>U37/$U$75</f>
        <v>0.23529411764705882</v>
      </c>
    </row>
    <row r="38" spans="1:22" ht="13.5" customHeight="1" x14ac:dyDescent="0.15">
      <c r="A38" s="54"/>
      <c r="B38" s="55" t="s">
        <v>72</v>
      </c>
      <c r="C38" s="56"/>
      <c r="D38" s="62"/>
      <c r="E38" s="63"/>
      <c r="F38" s="64">
        <v>1</v>
      </c>
      <c r="G38" s="64"/>
      <c r="H38" s="64"/>
      <c r="I38" s="64"/>
      <c r="J38" s="64"/>
      <c r="K38" s="63">
        <v>1</v>
      </c>
      <c r="L38" s="64">
        <v>1</v>
      </c>
      <c r="M38" s="64"/>
      <c r="N38" s="64"/>
      <c r="O38" s="64"/>
      <c r="P38" s="64"/>
      <c r="Q38" s="64"/>
      <c r="R38" s="64"/>
      <c r="S38" s="64"/>
      <c r="T38" s="78"/>
      <c r="U38" s="65">
        <f>SUM(D38:T38)</f>
        <v>3</v>
      </c>
      <c r="V38" s="66">
        <f>U38/$U$75</f>
        <v>0.17647058823529413</v>
      </c>
    </row>
    <row r="39" spans="1:22" ht="13.5" customHeight="1" x14ac:dyDescent="0.15">
      <c r="A39" s="54"/>
      <c r="B39" s="55" t="s">
        <v>76</v>
      </c>
      <c r="C39" s="56"/>
      <c r="D39" s="62">
        <v>1</v>
      </c>
      <c r="E39" s="63">
        <v>1</v>
      </c>
      <c r="F39" s="64"/>
      <c r="G39" s="64"/>
      <c r="H39" s="64"/>
      <c r="I39" s="64"/>
      <c r="J39" s="64"/>
      <c r="K39" s="63"/>
      <c r="L39" s="64">
        <v>1</v>
      </c>
      <c r="M39" s="64"/>
      <c r="N39" s="64"/>
      <c r="O39" s="64"/>
      <c r="P39" s="64"/>
      <c r="Q39" s="64"/>
      <c r="R39" s="64"/>
      <c r="S39" s="64"/>
      <c r="T39" s="78"/>
      <c r="U39" s="65">
        <f>SUM(D39:T39)</f>
        <v>3</v>
      </c>
      <c r="V39" s="66">
        <f>U39/$U$75</f>
        <v>0.17647058823529413</v>
      </c>
    </row>
    <row r="40" spans="1:22" ht="13.5" customHeight="1" x14ac:dyDescent="0.15">
      <c r="A40" s="54"/>
      <c r="B40" s="55" t="s">
        <v>88</v>
      </c>
      <c r="C40" s="56"/>
      <c r="D40" s="62">
        <v>1</v>
      </c>
      <c r="E40" s="63"/>
      <c r="F40" s="64"/>
      <c r="G40" s="64"/>
      <c r="H40" s="64"/>
      <c r="I40" s="64"/>
      <c r="J40" s="64"/>
      <c r="K40" s="63"/>
      <c r="L40" s="64"/>
      <c r="M40" s="64">
        <v>1</v>
      </c>
      <c r="N40" s="64"/>
      <c r="O40" s="64"/>
      <c r="P40" s="64">
        <v>1</v>
      </c>
      <c r="Q40" s="64"/>
      <c r="R40" s="64"/>
      <c r="S40" s="64"/>
      <c r="T40" s="78"/>
      <c r="U40" s="65">
        <f>SUM(D40:T40)</f>
        <v>3</v>
      </c>
      <c r="V40" s="66">
        <f>U40/$U$75</f>
        <v>0.17647058823529413</v>
      </c>
    </row>
    <row r="41" spans="1:22" ht="13.5" customHeight="1" x14ac:dyDescent="0.15">
      <c r="A41" s="54"/>
      <c r="B41" s="55" t="s">
        <v>93</v>
      </c>
      <c r="C41" s="56"/>
      <c r="D41" s="62"/>
      <c r="E41" s="63"/>
      <c r="F41" s="64">
        <v>1</v>
      </c>
      <c r="G41" s="64"/>
      <c r="H41" s="64"/>
      <c r="I41" s="64"/>
      <c r="J41" s="64"/>
      <c r="K41" s="63">
        <v>1</v>
      </c>
      <c r="L41" s="64">
        <v>1</v>
      </c>
      <c r="M41" s="64"/>
      <c r="N41" s="64"/>
      <c r="O41" s="64"/>
      <c r="P41" s="64"/>
      <c r="Q41" s="64"/>
      <c r="R41" s="64"/>
      <c r="S41" s="64"/>
      <c r="T41" s="78"/>
      <c r="U41" s="65">
        <f>SUM(D41:T41)</f>
        <v>3</v>
      </c>
      <c r="V41" s="66">
        <f>U41/$U$75</f>
        <v>0.17647058823529413</v>
      </c>
    </row>
    <row r="42" spans="1:22" ht="13.5" customHeight="1" x14ac:dyDescent="0.15">
      <c r="A42" s="54"/>
      <c r="B42" s="55" t="s">
        <v>106</v>
      </c>
      <c r="C42" s="56"/>
      <c r="D42" s="62"/>
      <c r="E42" s="63"/>
      <c r="F42" s="64"/>
      <c r="G42" s="64"/>
      <c r="H42" s="64"/>
      <c r="I42" s="64"/>
      <c r="J42" s="64">
        <v>1</v>
      </c>
      <c r="K42" s="63"/>
      <c r="L42" s="64">
        <v>1</v>
      </c>
      <c r="M42" s="64"/>
      <c r="N42" s="64"/>
      <c r="O42" s="64"/>
      <c r="P42" s="64"/>
      <c r="Q42" s="64"/>
      <c r="R42" s="64"/>
      <c r="S42" s="64"/>
      <c r="T42" s="78">
        <v>1</v>
      </c>
      <c r="U42" s="65">
        <f>SUM(D42:T42)</f>
        <v>3</v>
      </c>
      <c r="V42" s="66">
        <f>U42/$U$75</f>
        <v>0.17647058823529413</v>
      </c>
    </row>
    <row r="43" spans="1:22" ht="13.5" customHeight="1" x14ac:dyDescent="0.15">
      <c r="A43" s="54"/>
      <c r="B43" s="55" t="s">
        <v>112</v>
      </c>
      <c r="C43" s="56"/>
      <c r="D43" s="62"/>
      <c r="E43" s="63"/>
      <c r="F43" s="64"/>
      <c r="G43" s="64">
        <v>1</v>
      </c>
      <c r="H43" s="64"/>
      <c r="I43" s="64"/>
      <c r="J43" s="64"/>
      <c r="K43" s="63"/>
      <c r="L43" s="64"/>
      <c r="M43" s="64"/>
      <c r="N43" s="64"/>
      <c r="O43" s="64"/>
      <c r="P43" s="64"/>
      <c r="Q43" s="64">
        <v>1</v>
      </c>
      <c r="R43" s="64"/>
      <c r="S43" s="64">
        <v>1</v>
      </c>
      <c r="T43" s="78"/>
      <c r="U43" s="65">
        <f>SUM(D43:T43)</f>
        <v>3</v>
      </c>
      <c r="V43" s="66">
        <f>U43/$U$75</f>
        <v>0.17647058823529413</v>
      </c>
    </row>
    <row r="44" spans="1:22" ht="13.5" customHeight="1" x14ac:dyDescent="0.15">
      <c r="A44" s="67"/>
      <c r="B44" s="68" t="s">
        <v>124</v>
      </c>
      <c r="C44" s="69"/>
      <c r="D44" s="62"/>
      <c r="E44" s="63"/>
      <c r="F44" s="64"/>
      <c r="G44" s="64"/>
      <c r="H44" s="64"/>
      <c r="I44" s="64"/>
      <c r="J44" s="64"/>
      <c r="K44" s="63"/>
      <c r="L44" s="64"/>
      <c r="M44" s="64">
        <v>1</v>
      </c>
      <c r="N44" s="64"/>
      <c r="O44" s="64"/>
      <c r="P44" s="64">
        <v>1</v>
      </c>
      <c r="Q44" s="64"/>
      <c r="R44" s="64">
        <v>1</v>
      </c>
      <c r="S44" s="64"/>
      <c r="T44" s="78"/>
      <c r="U44" s="65">
        <f>SUM(D44:T44)</f>
        <v>3</v>
      </c>
      <c r="V44" s="66">
        <f>U44/$U$75</f>
        <v>0.17647058823529413</v>
      </c>
    </row>
    <row r="45" spans="1:22" ht="13.5" customHeight="1" x14ac:dyDescent="0.15">
      <c r="A45" s="54"/>
      <c r="B45" s="55" t="s">
        <v>126</v>
      </c>
      <c r="C45" s="56"/>
      <c r="D45" s="62"/>
      <c r="E45" s="63"/>
      <c r="F45" s="63"/>
      <c r="G45" s="64"/>
      <c r="H45" s="64"/>
      <c r="I45" s="64"/>
      <c r="J45" s="64"/>
      <c r="K45" s="63"/>
      <c r="L45" s="64"/>
      <c r="M45" s="64"/>
      <c r="N45" s="64"/>
      <c r="O45" s="64">
        <v>1</v>
      </c>
      <c r="P45" s="64">
        <v>1</v>
      </c>
      <c r="Q45" s="64">
        <v>1</v>
      </c>
      <c r="R45" s="64"/>
      <c r="S45" s="64"/>
      <c r="T45" s="78"/>
      <c r="U45" s="65">
        <f>SUM(D45:T45)</f>
        <v>3</v>
      </c>
      <c r="V45" s="66">
        <f>U45/$U$75</f>
        <v>0.17647058823529413</v>
      </c>
    </row>
    <row r="46" spans="1:22" ht="13.5" customHeight="1" x14ac:dyDescent="0.15">
      <c r="A46" s="54"/>
      <c r="B46" s="55" t="s">
        <v>85</v>
      </c>
      <c r="C46" s="56"/>
      <c r="D46" s="62"/>
      <c r="E46" s="63"/>
      <c r="F46" s="64"/>
      <c r="G46" s="64"/>
      <c r="H46" s="64"/>
      <c r="I46" s="64"/>
      <c r="J46" s="64"/>
      <c r="K46" s="63"/>
      <c r="L46" s="64">
        <v>1</v>
      </c>
      <c r="M46" s="64"/>
      <c r="N46" s="64"/>
      <c r="O46" s="64"/>
      <c r="P46" s="64">
        <v>1</v>
      </c>
      <c r="Q46" s="64"/>
      <c r="R46" s="64"/>
      <c r="S46" s="64"/>
      <c r="T46" s="78"/>
      <c r="U46" s="65">
        <f>SUM(D46:T46)</f>
        <v>2</v>
      </c>
      <c r="V46" s="66">
        <f>U46/$U$75</f>
        <v>0.11764705882352941</v>
      </c>
    </row>
    <row r="47" spans="1:22" ht="13.5" customHeight="1" x14ac:dyDescent="0.15">
      <c r="A47" s="67"/>
      <c r="B47" s="68" t="s">
        <v>91</v>
      </c>
      <c r="C47" s="69"/>
      <c r="D47" s="62"/>
      <c r="E47" s="63"/>
      <c r="F47" s="64"/>
      <c r="G47" s="64"/>
      <c r="H47" s="64"/>
      <c r="I47" s="64"/>
      <c r="J47" s="64">
        <v>1</v>
      </c>
      <c r="K47" s="63"/>
      <c r="L47" s="64"/>
      <c r="M47" s="64"/>
      <c r="N47" s="64">
        <v>1</v>
      </c>
      <c r="O47" s="64"/>
      <c r="P47" s="64"/>
      <c r="Q47" s="64"/>
      <c r="R47" s="64"/>
      <c r="S47" s="64"/>
      <c r="T47" s="78"/>
      <c r="U47" s="65">
        <f>SUM(D47:T47)</f>
        <v>2</v>
      </c>
      <c r="V47" s="66">
        <f>U47/$U$75</f>
        <v>0.11764705882352941</v>
      </c>
    </row>
    <row r="48" spans="1:22" ht="13.5" customHeight="1" x14ac:dyDescent="0.15">
      <c r="A48" s="54"/>
      <c r="B48" s="55" t="s">
        <v>104</v>
      </c>
      <c r="C48" s="56"/>
      <c r="D48" s="62">
        <v>1</v>
      </c>
      <c r="E48" s="63"/>
      <c r="F48" s="64"/>
      <c r="G48" s="64"/>
      <c r="H48" s="64"/>
      <c r="I48" s="64"/>
      <c r="J48" s="64"/>
      <c r="K48" s="63"/>
      <c r="L48" s="64"/>
      <c r="M48" s="64"/>
      <c r="N48" s="64"/>
      <c r="O48" s="64"/>
      <c r="P48" s="64"/>
      <c r="Q48" s="64"/>
      <c r="R48" s="64"/>
      <c r="S48" s="64"/>
      <c r="T48" s="78">
        <v>1</v>
      </c>
      <c r="U48" s="65">
        <f>SUM(D48:T48)</f>
        <v>2</v>
      </c>
      <c r="V48" s="66">
        <f>U48/$U$75</f>
        <v>0.11764705882352941</v>
      </c>
    </row>
    <row r="49" spans="1:22" ht="13.5" customHeight="1" x14ac:dyDescent="0.15">
      <c r="A49" s="54"/>
      <c r="B49" s="55" t="s">
        <v>105</v>
      </c>
      <c r="C49" s="56"/>
      <c r="D49" s="62"/>
      <c r="E49" s="63"/>
      <c r="F49" s="64"/>
      <c r="G49" s="64"/>
      <c r="H49" s="64"/>
      <c r="I49" s="64"/>
      <c r="J49" s="64"/>
      <c r="K49" s="63"/>
      <c r="L49" s="64">
        <v>1</v>
      </c>
      <c r="M49" s="64"/>
      <c r="N49" s="64"/>
      <c r="O49" s="64"/>
      <c r="P49" s="64"/>
      <c r="Q49" s="64">
        <v>1</v>
      </c>
      <c r="R49" s="64"/>
      <c r="S49" s="64"/>
      <c r="T49" s="78"/>
      <c r="U49" s="65">
        <f>SUM(D49:T49)</f>
        <v>2</v>
      </c>
      <c r="V49" s="66">
        <f>U49/$U$75</f>
        <v>0.11764705882352941</v>
      </c>
    </row>
    <row r="50" spans="1:22" ht="13.5" customHeight="1" x14ac:dyDescent="0.15">
      <c r="A50" s="54"/>
      <c r="B50" s="55" t="s">
        <v>110</v>
      </c>
      <c r="C50" s="56"/>
      <c r="D50" s="62"/>
      <c r="E50" s="63">
        <v>1</v>
      </c>
      <c r="F50" s="64"/>
      <c r="G50" s="64"/>
      <c r="H50" s="64"/>
      <c r="I50" s="64"/>
      <c r="J50" s="64"/>
      <c r="K50" s="63"/>
      <c r="L50" s="64"/>
      <c r="M50" s="64"/>
      <c r="N50" s="64"/>
      <c r="O50" s="64"/>
      <c r="P50" s="64"/>
      <c r="Q50" s="64">
        <v>1</v>
      </c>
      <c r="R50" s="64"/>
      <c r="S50" s="64"/>
      <c r="T50" s="78"/>
      <c r="U50" s="65">
        <f>SUM(D50:T50)</f>
        <v>2</v>
      </c>
      <c r="V50" s="66">
        <f>U50/$U$75</f>
        <v>0.11764705882352941</v>
      </c>
    </row>
    <row r="51" spans="1:22" ht="13.5" customHeight="1" x14ac:dyDescent="0.15">
      <c r="A51" s="54"/>
      <c r="B51" s="55" t="s">
        <v>117</v>
      </c>
      <c r="C51" s="56"/>
      <c r="D51" s="62"/>
      <c r="E51" s="63"/>
      <c r="F51" s="64"/>
      <c r="G51" s="64"/>
      <c r="H51" s="64"/>
      <c r="I51" s="64"/>
      <c r="J51" s="64"/>
      <c r="K51" s="63">
        <v>1</v>
      </c>
      <c r="L51" s="64">
        <v>1</v>
      </c>
      <c r="M51" s="64"/>
      <c r="N51" s="64"/>
      <c r="O51" s="64"/>
      <c r="P51" s="64"/>
      <c r="Q51" s="64"/>
      <c r="R51" s="64"/>
      <c r="S51" s="64"/>
      <c r="T51" s="78"/>
      <c r="U51" s="65">
        <f>SUM(D51:T51)</f>
        <v>2</v>
      </c>
      <c r="V51" s="66">
        <f>U51/$U$75</f>
        <v>0.11764705882352941</v>
      </c>
    </row>
    <row r="52" spans="1:22" ht="13.5" customHeight="1" x14ac:dyDescent="0.15">
      <c r="A52" s="54"/>
      <c r="B52" s="55" t="s">
        <v>67</v>
      </c>
      <c r="C52" s="56"/>
      <c r="D52" s="62"/>
      <c r="E52" s="63">
        <v>1</v>
      </c>
      <c r="F52" s="64"/>
      <c r="G52" s="64"/>
      <c r="H52" s="64"/>
      <c r="I52" s="64"/>
      <c r="J52" s="64"/>
      <c r="K52" s="63"/>
      <c r="L52" s="64"/>
      <c r="M52" s="64"/>
      <c r="N52" s="64"/>
      <c r="O52" s="64"/>
      <c r="P52" s="64"/>
      <c r="Q52" s="64"/>
      <c r="R52" s="64"/>
      <c r="S52" s="64"/>
      <c r="T52" s="78"/>
      <c r="U52" s="65">
        <f>SUM(D52:T52)</f>
        <v>1</v>
      </c>
      <c r="V52" s="66">
        <f>U52/$U$75</f>
        <v>5.8823529411764705E-2</v>
      </c>
    </row>
    <row r="53" spans="1:22" ht="13.5" customHeight="1" x14ac:dyDescent="0.15">
      <c r="A53" s="54"/>
      <c r="B53" s="55" t="s">
        <v>74</v>
      </c>
      <c r="C53" s="56"/>
      <c r="D53" s="62"/>
      <c r="E53" s="63"/>
      <c r="F53" s="64"/>
      <c r="G53" s="64"/>
      <c r="H53" s="64">
        <v>1</v>
      </c>
      <c r="I53" s="64"/>
      <c r="J53" s="64"/>
      <c r="K53" s="63"/>
      <c r="L53" s="64"/>
      <c r="M53" s="64"/>
      <c r="N53" s="64"/>
      <c r="O53" s="64"/>
      <c r="P53" s="64"/>
      <c r="Q53" s="64"/>
      <c r="R53" s="64"/>
      <c r="S53" s="64"/>
      <c r="T53" s="78"/>
      <c r="U53" s="65">
        <f>SUM(D53:T53)</f>
        <v>1</v>
      </c>
      <c r="V53" s="66">
        <f>U53/$U$75</f>
        <v>5.8823529411764705E-2</v>
      </c>
    </row>
    <row r="54" spans="1:22" ht="13.5" customHeight="1" x14ac:dyDescent="0.15">
      <c r="A54" s="54"/>
      <c r="B54" s="55" t="s">
        <v>82</v>
      </c>
      <c r="C54" s="56"/>
      <c r="D54" s="62"/>
      <c r="E54" s="63"/>
      <c r="F54" s="64"/>
      <c r="G54" s="64"/>
      <c r="H54" s="64"/>
      <c r="I54" s="64"/>
      <c r="J54" s="64"/>
      <c r="K54" s="63"/>
      <c r="L54" s="64">
        <v>1</v>
      </c>
      <c r="M54" s="64"/>
      <c r="N54" s="64"/>
      <c r="O54" s="64"/>
      <c r="P54" s="64"/>
      <c r="Q54" s="64"/>
      <c r="R54" s="64"/>
      <c r="S54" s="64"/>
      <c r="T54" s="78"/>
      <c r="U54" s="65">
        <f>SUM(D54:T54)</f>
        <v>1</v>
      </c>
      <c r="V54" s="66">
        <f>U54/$U$75</f>
        <v>5.8823529411764705E-2</v>
      </c>
    </row>
    <row r="55" spans="1:22" ht="13.5" customHeight="1" x14ac:dyDescent="0.15">
      <c r="A55" s="67"/>
      <c r="B55" s="68" t="s">
        <v>95</v>
      </c>
      <c r="C55" s="69"/>
      <c r="D55" s="62"/>
      <c r="E55" s="63"/>
      <c r="F55" s="64"/>
      <c r="G55" s="64"/>
      <c r="H55" s="64"/>
      <c r="I55" s="64">
        <v>1</v>
      </c>
      <c r="J55" s="64"/>
      <c r="K55" s="63"/>
      <c r="L55" s="64"/>
      <c r="M55" s="64"/>
      <c r="N55" s="64"/>
      <c r="O55" s="64"/>
      <c r="P55" s="64"/>
      <c r="Q55" s="64"/>
      <c r="R55" s="64"/>
      <c r="S55" s="64"/>
      <c r="T55" s="78"/>
      <c r="U55" s="65">
        <f>SUM(D55:T55)</f>
        <v>1</v>
      </c>
      <c r="V55" s="66">
        <f>U55/$U$75</f>
        <v>5.8823529411764705E-2</v>
      </c>
    </row>
    <row r="56" spans="1:22" ht="13.5" customHeight="1" x14ac:dyDescent="0.15">
      <c r="A56" s="67"/>
      <c r="B56" s="68" t="s">
        <v>96</v>
      </c>
      <c r="C56" s="69"/>
      <c r="D56" s="62"/>
      <c r="E56" s="63"/>
      <c r="F56" s="64"/>
      <c r="G56" s="64"/>
      <c r="H56" s="64"/>
      <c r="I56" s="64">
        <v>1</v>
      </c>
      <c r="J56" s="64"/>
      <c r="K56" s="63"/>
      <c r="L56" s="64"/>
      <c r="M56" s="64"/>
      <c r="N56" s="64"/>
      <c r="O56" s="64"/>
      <c r="P56" s="64"/>
      <c r="Q56" s="64"/>
      <c r="R56" s="64"/>
      <c r="S56" s="64"/>
      <c r="T56" s="78"/>
      <c r="U56" s="65">
        <f>SUM(D56:T56)</f>
        <v>1</v>
      </c>
      <c r="V56" s="66">
        <f>U56/$U$75</f>
        <v>5.8823529411764705E-2</v>
      </c>
    </row>
    <row r="57" spans="1:22" ht="13.5" customHeight="1" x14ac:dyDescent="0.15">
      <c r="A57" s="54"/>
      <c r="B57" s="55" t="s">
        <v>101</v>
      </c>
      <c r="C57" s="56"/>
      <c r="D57" s="62"/>
      <c r="E57" s="63"/>
      <c r="F57" s="64"/>
      <c r="G57" s="64"/>
      <c r="H57" s="64"/>
      <c r="I57" s="64">
        <v>1</v>
      </c>
      <c r="J57" s="64"/>
      <c r="K57" s="63"/>
      <c r="L57" s="64"/>
      <c r="M57" s="64"/>
      <c r="N57" s="64"/>
      <c r="O57" s="64"/>
      <c r="P57" s="64"/>
      <c r="Q57" s="64"/>
      <c r="R57" s="64"/>
      <c r="S57" s="64"/>
      <c r="T57" s="78"/>
      <c r="U57" s="65">
        <f>SUM(D57:T57)</f>
        <v>1</v>
      </c>
      <c r="V57" s="66">
        <f>U57/$U$75</f>
        <v>5.8823529411764705E-2</v>
      </c>
    </row>
    <row r="58" spans="1:22" ht="13.5" customHeight="1" x14ac:dyDescent="0.15">
      <c r="A58" s="54"/>
      <c r="B58" s="55" t="s">
        <v>115</v>
      </c>
      <c r="C58" s="56"/>
      <c r="D58" s="62"/>
      <c r="E58" s="63"/>
      <c r="F58" s="64"/>
      <c r="G58" s="64"/>
      <c r="H58" s="64"/>
      <c r="I58" s="64"/>
      <c r="J58" s="64"/>
      <c r="K58" s="63"/>
      <c r="L58" s="64">
        <v>1</v>
      </c>
      <c r="M58" s="64"/>
      <c r="N58" s="64"/>
      <c r="O58" s="64"/>
      <c r="P58" s="64"/>
      <c r="Q58" s="64"/>
      <c r="R58" s="64"/>
      <c r="S58" s="64"/>
      <c r="T58" s="78"/>
      <c r="U58" s="65">
        <f>SUM(D58:T58)</f>
        <v>1</v>
      </c>
      <c r="V58" s="66">
        <f>U58/$U$75</f>
        <v>5.8823529411764705E-2</v>
      </c>
    </row>
    <row r="59" spans="1:22" ht="13.5" customHeight="1" x14ac:dyDescent="0.15">
      <c r="A59" s="54"/>
      <c r="B59" s="55" t="s">
        <v>120</v>
      </c>
      <c r="C59" s="56"/>
      <c r="D59" s="62"/>
      <c r="E59" s="63"/>
      <c r="F59" s="64"/>
      <c r="G59" s="64"/>
      <c r="H59" s="64"/>
      <c r="I59" s="64"/>
      <c r="J59" s="64"/>
      <c r="K59" s="63"/>
      <c r="L59" s="64"/>
      <c r="M59" s="64">
        <v>1</v>
      </c>
      <c r="N59" s="64"/>
      <c r="O59" s="64"/>
      <c r="P59" s="64"/>
      <c r="Q59" s="64"/>
      <c r="R59" s="64"/>
      <c r="S59" s="64"/>
      <c r="T59" s="78"/>
      <c r="U59" s="65">
        <f>SUM(D59:T59)</f>
        <v>1</v>
      </c>
      <c r="V59" s="66">
        <f>U59/$U$75</f>
        <v>5.8823529411764705E-2</v>
      </c>
    </row>
    <row r="60" spans="1:22" ht="13.5" customHeight="1" x14ac:dyDescent="0.15">
      <c r="A60" s="54"/>
      <c r="B60" s="55" t="s">
        <v>121</v>
      </c>
      <c r="C60" s="56"/>
      <c r="D60" s="62"/>
      <c r="E60" s="63"/>
      <c r="F60" s="64"/>
      <c r="G60" s="64"/>
      <c r="H60" s="64"/>
      <c r="I60" s="64"/>
      <c r="J60" s="64"/>
      <c r="K60" s="63"/>
      <c r="L60" s="64"/>
      <c r="M60" s="64">
        <v>1</v>
      </c>
      <c r="N60" s="64"/>
      <c r="O60" s="64"/>
      <c r="P60" s="64"/>
      <c r="Q60" s="64"/>
      <c r="R60" s="64"/>
      <c r="S60" s="64"/>
      <c r="T60" s="78"/>
      <c r="U60" s="65">
        <f>SUM(D60:T60)</f>
        <v>1</v>
      </c>
      <c r="V60" s="66">
        <f>U60/$U$75</f>
        <v>5.8823529411764705E-2</v>
      </c>
    </row>
    <row r="61" spans="1:22" ht="13.5" customHeight="1" x14ac:dyDescent="0.15">
      <c r="A61" s="54"/>
      <c r="B61" s="55" t="s">
        <v>122</v>
      </c>
      <c r="C61" s="56"/>
      <c r="D61" s="62"/>
      <c r="E61" s="63"/>
      <c r="F61" s="64"/>
      <c r="G61" s="64"/>
      <c r="H61" s="64"/>
      <c r="I61" s="64"/>
      <c r="J61" s="64"/>
      <c r="K61" s="63"/>
      <c r="L61" s="64"/>
      <c r="M61" s="64">
        <v>1</v>
      </c>
      <c r="N61" s="64"/>
      <c r="O61" s="64"/>
      <c r="P61" s="64"/>
      <c r="Q61" s="64"/>
      <c r="R61" s="64"/>
      <c r="S61" s="64"/>
      <c r="T61" s="78"/>
      <c r="U61" s="65">
        <f>SUM(D61:T61)</f>
        <v>1</v>
      </c>
      <c r="V61" s="66">
        <f>U61/$U$75</f>
        <v>5.8823529411764705E-2</v>
      </c>
    </row>
    <row r="62" spans="1:22" ht="13.5" customHeight="1" x14ac:dyDescent="0.15">
      <c r="A62" s="54"/>
      <c r="B62" s="55" t="s">
        <v>123</v>
      </c>
      <c r="C62" s="56"/>
      <c r="D62" s="62"/>
      <c r="E62" s="63"/>
      <c r="F62" s="64"/>
      <c r="G62" s="64"/>
      <c r="H62" s="64"/>
      <c r="I62" s="64"/>
      <c r="J62" s="64"/>
      <c r="K62" s="63"/>
      <c r="L62" s="64"/>
      <c r="M62" s="64">
        <v>1</v>
      </c>
      <c r="N62" s="64"/>
      <c r="O62" s="64"/>
      <c r="P62" s="64"/>
      <c r="Q62" s="64"/>
      <c r="R62" s="64"/>
      <c r="S62" s="64"/>
      <c r="T62" s="78"/>
      <c r="U62" s="65">
        <f>SUM(D62:T62)</f>
        <v>1</v>
      </c>
      <c r="V62" s="66">
        <f>U62/$U$75</f>
        <v>5.8823529411764705E-2</v>
      </c>
    </row>
    <row r="63" spans="1:22" ht="13.5" customHeight="1" x14ac:dyDescent="0.15">
      <c r="A63" s="54"/>
      <c r="B63" s="55" t="s">
        <v>125</v>
      </c>
      <c r="C63" s="56"/>
      <c r="D63" s="62"/>
      <c r="E63" s="63"/>
      <c r="F63" s="64"/>
      <c r="G63" s="64"/>
      <c r="H63" s="64"/>
      <c r="I63" s="64"/>
      <c r="J63" s="64"/>
      <c r="K63" s="63"/>
      <c r="L63" s="64"/>
      <c r="M63" s="64">
        <v>1</v>
      </c>
      <c r="N63" s="64"/>
      <c r="O63" s="64"/>
      <c r="P63" s="64"/>
      <c r="Q63" s="64"/>
      <c r="R63" s="64"/>
      <c r="S63" s="64"/>
      <c r="T63" s="78"/>
      <c r="U63" s="65">
        <f>SUM(D63:T63)</f>
        <v>1</v>
      </c>
      <c r="V63" s="66">
        <f>U63/$U$75</f>
        <v>5.8823529411764705E-2</v>
      </c>
    </row>
    <row r="64" spans="1:22" ht="13.5" customHeight="1" x14ac:dyDescent="0.15">
      <c r="A64" s="54"/>
      <c r="B64" s="55" t="s">
        <v>127</v>
      </c>
      <c r="C64" s="56"/>
      <c r="D64" s="62"/>
      <c r="E64" s="63"/>
      <c r="F64" s="64"/>
      <c r="G64" s="64"/>
      <c r="H64" s="64"/>
      <c r="I64" s="64"/>
      <c r="J64" s="64"/>
      <c r="K64" s="63"/>
      <c r="L64" s="64"/>
      <c r="M64" s="64">
        <v>1</v>
      </c>
      <c r="N64" s="64"/>
      <c r="O64" s="64"/>
      <c r="P64" s="64"/>
      <c r="Q64" s="64"/>
      <c r="R64" s="64"/>
      <c r="S64" s="64"/>
      <c r="T64" s="78"/>
      <c r="U64" s="65">
        <f>SUM(D64:T64)</f>
        <v>1</v>
      </c>
      <c r="V64" s="66">
        <f>U64/$U$75</f>
        <v>5.8823529411764705E-2</v>
      </c>
    </row>
    <row r="65" spans="1:22" ht="13.5" customHeight="1" x14ac:dyDescent="0.15">
      <c r="A65" s="54"/>
      <c r="B65" s="55" t="s">
        <v>128</v>
      </c>
      <c r="C65" s="56"/>
      <c r="D65" s="62"/>
      <c r="E65" s="63"/>
      <c r="F65" s="64"/>
      <c r="G65" s="64"/>
      <c r="H65" s="64"/>
      <c r="I65" s="64"/>
      <c r="J65" s="64"/>
      <c r="K65" s="63"/>
      <c r="L65" s="64"/>
      <c r="M65" s="64">
        <v>1</v>
      </c>
      <c r="N65" s="64"/>
      <c r="O65" s="64"/>
      <c r="P65" s="64"/>
      <c r="Q65" s="64"/>
      <c r="R65" s="64"/>
      <c r="S65" s="64"/>
      <c r="T65" s="78"/>
      <c r="U65" s="65">
        <f>SUM(D65:T65)</f>
        <v>1</v>
      </c>
      <c r="V65" s="66">
        <f>U65/$U$75</f>
        <v>5.8823529411764705E-2</v>
      </c>
    </row>
    <row r="66" spans="1:22" ht="13.5" customHeight="1" x14ac:dyDescent="0.15">
      <c r="B66" s="55"/>
      <c r="C66" s="56"/>
      <c r="D66" s="62"/>
      <c r="E66" s="63"/>
      <c r="F66" s="63"/>
      <c r="G66" s="64"/>
      <c r="H66" s="64"/>
      <c r="I66" s="64"/>
      <c r="J66" s="64"/>
      <c r="K66" s="63"/>
      <c r="L66" s="64"/>
      <c r="M66" s="64"/>
      <c r="N66" s="64"/>
      <c r="O66" s="64"/>
      <c r="P66" s="64"/>
      <c r="Q66" s="64"/>
      <c r="R66" s="64"/>
      <c r="S66" s="64"/>
      <c r="T66" s="64"/>
      <c r="U66" s="65"/>
      <c r="V66" s="66"/>
    </row>
    <row r="67" spans="1:22" ht="13.5" customHeight="1" x14ac:dyDescent="0.15">
      <c r="A67" s="70"/>
      <c r="B67" s="70"/>
      <c r="C67" s="71"/>
      <c r="D67" s="62"/>
      <c r="E67" s="63"/>
      <c r="F67" s="64"/>
      <c r="G67" s="64"/>
      <c r="H67" s="64"/>
      <c r="I67" s="64"/>
      <c r="J67" s="64"/>
      <c r="K67" s="63"/>
      <c r="L67" s="64"/>
      <c r="M67" s="64"/>
      <c r="N67" s="64"/>
      <c r="O67" s="64"/>
      <c r="P67" s="64"/>
      <c r="Q67" s="64"/>
      <c r="R67" s="64"/>
      <c r="S67" s="64"/>
      <c r="T67" s="64"/>
      <c r="U67" s="65"/>
      <c r="V67" s="66"/>
    </row>
    <row r="68" spans="1:22" ht="13.5" customHeight="1" x14ac:dyDescent="0.15">
      <c r="B68" s="55"/>
      <c r="C68" s="56"/>
      <c r="D68" s="62"/>
      <c r="E68" s="63"/>
      <c r="F68" s="63"/>
      <c r="G68" s="64"/>
      <c r="H68" s="64"/>
      <c r="I68" s="64"/>
      <c r="J68" s="64"/>
      <c r="K68" s="63"/>
      <c r="L68" s="64"/>
      <c r="M68" s="64"/>
      <c r="N68" s="64"/>
      <c r="O68" s="64"/>
      <c r="P68" s="64"/>
      <c r="Q68" s="64"/>
      <c r="R68" s="64"/>
      <c r="S68" s="64"/>
      <c r="T68" s="64"/>
      <c r="U68" s="65"/>
      <c r="V68" s="66"/>
    </row>
    <row r="69" spans="1:22" ht="13.5" customHeight="1" x14ac:dyDescent="0.15">
      <c r="B69" s="55"/>
      <c r="C69" s="56"/>
      <c r="D69" s="62"/>
      <c r="E69" s="63"/>
      <c r="F69" s="63"/>
      <c r="G69" s="64"/>
      <c r="H69" s="64"/>
      <c r="I69" s="64"/>
      <c r="J69" s="64"/>
      <c r="K69" s="63"/>
      <c r="L69" s="64"/>
      <c r="M69" s="64"/>
      <c r="N69" s="64"/>
      <c r="O69" s="64"/>
      <c r="P69" s="64"/>
      <c r="Q69" s="64"/>
      <c r="R69" s="64"/>
      <c r="S69" s="64"/>
      <c r="T69" s="64"/>
      <c r="U69" s="65"/>
      <c r="V69" s="66"/>
    </row>
    <row r="70" spans="1:22" ht="13.5" customHeight="1" x14ac:dyDescent="0.15">
      <c r="B70" s="55"/>
      <c r="C70" s="56"/>
      <c r="D70" s="62"/>
      <c r="E70" s="63"/>
      <c r="F70" s="63"/>
      <c r="G70" s="64"/>
      <c r="H70" s="64"/>
      <c r="I70" s="64"/>
      <c r="J70" s="64"/>
      <c r="K70" s="63"/>
      <c r="L70" s="64"/>
      <c r="M70" s="64"/>
      <c r="N70" s="64"/>
      <c r="O70" s="64"/>
      <c r="P70" s="64"/>
      <c r="Q70" s="64"/>
      <c r="R70" s="64"/>
      <c r="S70" s="64"/>
      <c r="T70" s="64"/>
      <c r="U70" s="65"/>
      <c r="V70" s="66"/>
    </row>
    <row r="71" spans="1:22" ht="13.5" customHeight="1" x14ac:dyDescent="0.15">
      <c r="B71" s="55"/>
      <c r="C71" s="56"/>
      <c r="D71" s="62"/>
      <c r="E71" s="63"/>
      <c r="F71" s="63"/>
      <c r="G71" s="64"/>
      <c r="H71" s="64"/>
      <c r="I71" s="64"/>
      <c r="J71" s="64"/>
      <c r="K71" s="63"/>
      <c r="L71" s="64"/>
      <c r="M71" s="64"/>
      <c r="N71" s="64"/>
      <c r="O71" s="64"/>
      <c r="P71" s="64"/>
      <c r="Q71" s="64"/>
      <c r="R71" s="64"/>
      <c r="S71" s="64"/>
      <c r="T71" s="64"/>
      <c r="U71" s="65"/>
      <c r="V71" s="66"/>
    </row>
    <row r="72" spans="1:22" ht="13.5" customHeight="1" x14ac:dyDescent="0.15">
      <c r="B72" s="55"/>
      <c r="C72" s="56"/>
      <c r="D72" s="62"/>
      <c r="E72" s="63"/>
      <c r="F72" s="64"/>
      <c r="G72" s="64"/>
      <c r="H72" s="64"/>
      <c r="I72" s="64"/>
      <c r="J72" s="64"/>
      <c r="K72" s="63"/>
      <c r="L72" s="64"/>
      <c r="M72" s="64"/>
      <c r="N72" s="64"/>
      <c r="O72" s="64"/>
      <c r="P72" s="64"/>
      <c r="Q72" s="64"/>
      <c r="R72" s="64"/>
      <c r="S72" s="64"/>
      <c r="T72" s="64"/>
      <c r="U72" s="65"/>
      <c r="V72" s="66"/>
    </row>
    <row r="73" spans="1:22" ht="13.5" customHeight="1" x14ac:dyDescent="0.15">
      <c r="K73" s="72"/>
      <c r="N73" s="73"/>
    </row>
    <row r="74" spans="1:22" ht="13.5" customHeight="1" x14ac:dyDescent="0.15">
      <c r="D74">
        <f>SUM(D6:D72)</f>
        <v>22</v>
      </c>
      <c r="E74">
        <f>SUM(E6:E72)</f>
        <v>21</v>
      </c>
      <c r="F74">
        <f>SUM(F6:F72)</f>
        <v>20</v>
      </c>
      <c r="G74">
        <f>SUM(G6:G72)</f>
        <v>14</v>
      </c>
      <c r="H74" s="73">
        <f>SUM(H6:H72)</f>
        <v>16</v>
      </c>
      <c r="I74" s="73">
        <f>SUM(I6:I72)</f>
        <v>10</v>
      </c>
      <c r="J74" s="73">
        <f>SUM(J6:J72)</f>
        <v>7</v>
      </c>
      <c r="K74" s="73">
        <f>SUM(K6:K72)</f>
        <v>11</v>
      </c>
      <c r="L74" s="73">
        <f>SUM(L6:L72)</f>
        <v>33</v>
      </c>
      <c r="M74" s="73">
        <f>SUM(M6:M72)</f>
        <v>24</v>
      </c>
      <c r="N74" s="73">
        <f>SUM(N6:N72)</f>
        <v>13</v>
      </c>
      <c r="O74" s="73">
        <f>SUM(O6:O72)</f>
        <v>9</v>
      </c>
      <c r="P74" s="73">
        <f>SUM(P6:P72)</f>
        <v>17</v>
      </c>
      <c r="Q74" s="73">
        <f>SUM(Q6:Q72)</f>
        <v>15</v>
      </c>
      <c r="R74" s="73">
        <f>SUM(R6:R72)</f>
        <v>17</v>
      </c>
      <c r="S74" s="73">
        <f>SUM(S6:S72)</f>
        <v>19</v>
      </c>
      <c r="T74" s="73">
        <f>SUM(T6:T72)</f>
        <v>7</v>
      </c>
      <c r="U74">
        <f>SUM(D74:T74)</f>
        <v>275</v>
      </c>
      <c r="V74" s="74"/>
    </row>
    <row r="75" spans="1:22" ht="13.5" customHeight="1" x14ac:dyDescent="0.15"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S75">
        <v>1</v>
      </c>
      <c r="T75">
        <v>1</v>
      </c>
      <c r="U75">
        <f>SUM(D75:T75)</f>
        <v>17</v>
      </c>
    </row>
    <row r="76" spans="1:22" ht="13.5" customHeight="1" x14ac:dyDescent="0.15">
      <c r="U76">
        <f>SUM(D76:T76)</f>
        <v>0</v>
      </c>
      <c r="V76" s="74"/>
    </row>
    <row r="78" spans="1:22" ht="13.5" customHeight="1" x14ac:dyDescent="0.15">
      <c r="D78" t="s">
        <v>131</v>
      </c>
      <c r="U78" s="75">
        <f>U74/U75</f>
        <v>16.176470588235293</v>
      </c>
      <c r="V78" s="76">
        <f>AVERAGE(V6:V72)</f>
        <v>0.26960784313725478</v>
      </c>
    </row>
    <row r="79" spans="1:22" ht="13.5" customHeight="1" x14ac:dyDescent="0.15">
      <c r="D79" t="s">
        <v>132</v>
      </c>
    </row>
  </sheetData>
  <autoFilter ref="A5:Y5">
    <sortState ref="A6:Y130">
      <sortCondition descending="1" ref="V5"/>
    </sortState>
  </autoFilter>
  <mergeCells count="1">
    <mergeCell ref="A67:C6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0"/>
  <sheetViews>
    <sheetView zoomScale="85" zoomScaleNormal="85" zoomScaleSheetLayoutView="85" workbookViewId="0">
      <pane xSplit="3" ySplit="5" topLeftCell="J6" activePane="bottomRight" state="frozen"/>
      <selection activeCell="J6" sqref="J6"/>
      <selection pane="topRight" activeCell="J6" sqref="J6"/>
      <selection pane="bottomLeft" activeCell="J6" sqref="J6"/>
      <selection pane="bottomRight" activeCell="R15" sqref="R15"/>
    </sheetView>
  </sheetViews>
  <sheetFormatPr defaultRowHeight="13.5" customHeight="1" x14ac:dyDescent="0.15"/>
  <cols>
    <col min="1" max="1" width="5" style="44" customWidth="1"/>
    <col min="2" max="2" width="9.375" style="44" customWidth="1"/>
    <col min="3" max="3" width="3.25" style="45" customWidth="1"/>
    <col min="4" max="7" width="5.625" style="72" customWidth="1"/>
    <col min="8" max="8" width="5.625" style="79" customWidth="1" collapsed="1"/>
    <col min="9" max="9" width="5.625" style="79" customWidth="1"/>
    <col min="10" max="10" width="5.625" style="73" customWidth="1" collapsed="1"/>
    <col min="11" max="11" width="5.625" style="73" customWidth="1"/>
    <col min="12" max="13" width="5.625" customWidth="1"/>
    <col min="14" max="14" width="5.625" style="73" customWidth="1" collapsed="1"/>
    <col min="15" max="15" width="5.625" style="73" customWidth="1"/>
    <col min="16" max="16" width="5.625" style="73" customWidth="1" collapsed="1"/>
    <col min="17" max="21" width="5.625" style="73" customWidth="1"/>
    <col min="22" max="25" width="5.625" style="73" hidden="1" customWidth="1"/>
    <col min="26" max="29" width="5.625" customWidth="1"/>
    <col min="30" max="31" width="5.625" hidden="1" customWidth="1"/>
    <col min="32" max="39" width="5.625" customWidth="1"/>
    <col min="40" max="43" width="5.625" hidden="1" customWidth="1"/>
    <col min="44" max="45" width="5.625" customWidth="1"/>
    <col min="46" max="47" width="9.125" bestFit="1" customWidth="1"/>
  </cols>
  <sheetData>
    <row r="1" spans="1:47" ht="13.5" customHeight="1" x14ac:dyDescent="0.15">
      <c r="A1" s="43"/>
      <c r="G1" s="73"/>
      <c r="H1"/>
      <c r="I1"/>
    </row>
    <row r="2" spans="1:47" ht="13.5" customHeight="1" x14ac:dyDescent="0.15">
      <c r="A2" s="46"/>
      <c r="B2" s="46"/>
      <c r="C2" s="46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1:47" ht="13.5" customHeight="1" thickBot="1" x14ac:dyDescent="0.2">
      <c r="A3" s="46"/>
      <c r="B3" s="46"/>
      <c r="C3" s="46"/>
      <c r="D3" s="79"/>
      <c r="E3" s="79"/>
      <c r="G3" s="73"/>
      <c r="H3" s="73"/>
      <c r="I3" s="73"/>
      <c r="J3"/>
      <c r="K3"/>
      <c r="Z3" s="73"/>
      <c r="AB3" s="73"/>
      <c r="AD3" s="73"/>
      <c r="AF3" s="73"/>
      <c r="AH3" s="73"/>
      <c r="AJ3" s="73"/>
    </row>
    <row r="4" spans="1:47" ht="13.5" customHeight="1" x14ac:dyDescent="0.15">
      <c r="A4" s="47"/>
      <c r="B4" s="47"/>
      <c r="C4" s="48"/>
      <c r="D4" s="80" t="s">
        <v>133</v>
      </c>
      <c r="E4" s="81"/>
      <c r="F4" s="80" t="s">
        <v>134</v>
      </c>
      <c r="G4" s="81"/>
      <c r="H4" s="80" t="s">
        <v>135</v>
      </c>
      <c r="I4" s="81"/>
      <c r="J4" s="80" t="s">
        <v>136</v>
      </c>
      <c r="K4" s="81"/>
      <c r="L4" s="82" t="s">
        <v>51</v>
      </c>
      <c r="M4" s="83"/>
      <c r="N4" s="84" t="s">
        <v>52</v>
      </c>
      <c r="O4" s="85"/>
      <c r="P4" s="86" t="s">
        <v>53</v>
      </c>
      <c r="Q4" s="87"/>
      <c r="R4" s="86" t="s">
        <v>137</v>
      </c>
      <c r="S4" s="87"/>
      <c r="T4" s="86" t="s">
        <v>138</v>
      </c>
      <c r="U4" s="90"/>
      <c r="V4" s="88" t="s">
        <v>139</v>
      </c>
      <c r="W4" s="89"/>
      <c r="X4" s="88" t="s">
        <v>140</v>
      </c>
      <c r="Y4" s="89"/>
      <c r="Z4" s="86" t="s">
        <v>141</v>
      </c>
      <c r="AA4" s="90"/>
      <c r="AB4" s="82" t="s">
        <v>142</v>
      </c>
      <c r="AC4" s="83"/>
      <c r="AD4" s="88" t="s">
        <v>143</v>
      </c>
      <c r="AE4" s="89"/>
      <c r="AF4" s="86" t="s">
        <v>144</v>
      </c>
      <c r="AG4" s="90"/>
      <c r="AH4" s="82" t="s">
        <v>145</v>
      </c>
      <c r="AI4" s="83"/>
      <c r="AJ4" s="82" t="s">
        <v>146</v>
      </c>
      <c r="AK4" s="83"/>
      <c r="AL4" s="82" t="s">
        <v>147</v>
      </c>
      <c r="AM4" s="83"/>
      <c r="AN4" s="91" t="s">
        <v>148</v>
      </c>
      <c r="AO4" s="92"/>
      <c r="AP4" s="93" t="s">
        <v>64</v>
      </c>
      <c r="AQ4" s="197"/>
      <c r="AR4" s="94" t="s">
        <v>149</v>
      </c>
      <c r="AS4" s="95"/>
      <c r="AT4" s="96" t="s">
        <v>150</v>
      </c>
      <c r="AU4" s="97" t="s">
        <v>151</v>
      </c>
    </row>
    <row r="5" spans="1:47" ht="13.5" customHeight="1" thickBot="1" x14ac:dyDescent="0.2">
      <c r="A5" s="47"/>
      <c r="B5" s="47" t="s">
        <v>46</v>
      </c>
      <c r="C5" s="48"/>
      <c r="D5" s="98" t="s">
        <v>152</v>
      </c>
      <c r="E5" s="99" t="s">
        <v>153</v>
      </c>
      <c r="F5" s="98" t="s">
        <v>152</v>
      </c>
      <c r="G5" s="99" t="s">
        <v>153</v>
      </c>
      <c r="H5" s="98" t="s">
        <v>152</v>
      </c>
      <c r="I5" s="99" t="s">
        <v>153</v>
      </c>
      <c r="J5" s="100" t="s">
        <v>152</v>
      </c>
      <c r="K5" s="101" t="s">
        <v>153</v>
      </c>
      <c r="L5" s="100" t="s">
        <v>152</v>
      </c>
      <c r="M5" s="101" t="s">
        <v>153</v>
      </c>
      <c r="N5" s="100" t="s">
        <v>152</v>
      </c>
      <c r="O5" s="101" t="s">
        <v>153</v>
      </c>
      <c r="P5" s="102" t="s">
        <v>152</v>
      </c>
      <c r="Q5" s="103" t="s">
        <v>153</v>
      </c>
      <c r="R5" s="102" t="s">
        <v>152</v>
      </c>
      <c r="S5" s="103" t="s">
        <v>153</v>
      </c>
      <c r="T5" s="104" t="s">
        <v>152</v>
      </c>
      <c r="U5" s="105" t="s">
        <v>153</v>
      </c>
      <c r="V5" s="106" t="s">
        <v>152</v>
      </c>
      <c r="W5" s="107" t="s">
        <v>153</v>
      </c>
      <c r="X5" s="106" t="s">
        <v>152</v>
      </c>
      <c r="Y5" s="107" t="s">
        <v>153</v>
      </c>
      <c r="Z5" s="108" t="s">
        <v>152</v>
      </c>
      <c r="AA5" s="109" t="s">
        <v>153</v>
      </c>
      <c r="AB5" s="108" t="s">
        <v>152</v>
      </c>
      <c r="AC5" s="109" t="s">
        <v>153</v>
      </c>
      <c r="AD5" s="106" t="s">
        <v>152</v>
      </c>
      <c r="AE5" s="107" t="s">
        <v>153</v>
      </c>
      <c r="AF5" s="108" t="s">
        <v>152</v>
      </c>
      <c r="AG5" s="109" t="s">
        <v>153</v>
      </c>
      <c r="AH5" s="108" t="s">
        <v>152</v>
      </c>
      <c r="AI5" s="109" t="s">
        <v>153</v>
      </c>
      <c r="AJ5" s="108" t="s">
        <v>152</v>
      </c>
      <c r="AK5" s="109" t="s">
        <v>153</v>
      </c>
      <c r="AL5" s="108" t="s">
        <v>152</v>
      </c>
      <c r="AM5" s="109" t="s">
        <v>153</v>
      </c>
      <c r="AN5" s="110" t="s">
        <v>152</v>
      </c>
      <c r="AO5" s="111" t="s">
        <v>153</v>
      </c>
      <c r="AP5" s="112" t="s">
        <v>152</v>
      </c>
      <c r="AQ5" s="113" t="s">
        <v>153</v>
      </c>
      <c r="AR5" s="114" t="s">
        <v>154</v>
      </c>
      <c r="AS5" s="115" t="s">
        <v>155</v>
      </c>
      <c r="AT5" s="115" t="s">
        <v>156</v>
      </c>
      <c r="AU5" s="116" t="s">
        <v>150</v>
      </c>
    </row>
    <row r="6" spans="1:47" ht="13.5" customHeight="1" x14ac:dyDescent="0.15">
      <c r="A6" s="54"/>
      <c r="B6" s="55" t="s">
        <v>111</v>
      </c>
      <c r="C6" s="56"/>
      <c r="D6" s="117"/>
      <c r="E6" s="118"/>
      <c r="F6" s="117"/>
      <c r="G6" s="118"/>
      <c r="H6" s="117">
        <v>0</v>
      </c>
      <c r="I6" s="118">
        <v>1</v>
      </c>
      <c r="J6" s="119"/>
      <c r="K6" s="120"/>
      <c r="L6" s="119">
        <v>1</v>
      </c>
      <c r="M6" s="120">
        <v>1</v>
      </c>
      <c r="N6" s="119"/>
      <c r="O6" s="121"/>
      <c r="P6" s="119">
        <v>6</v>
      </c>
      <c r="Q6" s="120">
        <v>2</v>
      </c>
      <c r="R6" s="119">
        <v>4</v>
      </c>
      <c r="S6" s="120">
        <v>0</v>
      </c>
      <c r="T6" s="119">
        <v>4</v>
      </c>
      <c r="U6" s="120">
        <v>0</v>
      </c>
      <c r="V6" s="122"/>
      <c r="W6" s="123"/>
      <c r="X6" s="122"/>
      <c r="Y6" s="123"/>
      <c r="Z6" s="119">
        <v>4</v>
      </c>
      <c r="AA6" s="120">
        <v>2</v>
      </c>
      <c r="AB6" s="119"/>
      <c r="AC6" s="120"/>
      <c r="AD6" s="122"/>
      <c r="AE6" s="123"/>
      <c r="AF6" s="119"/>
      <c r="AG6" s="120"/>
      <c r="AH6" s="119">
        <v>2</v>
      </c>
      <c r="AI6" s="120">
        <v>0</v>
      </c>
      <c r="AJ6" s="119">
        <v>1</v>
      </c>
      <c r="AK6" s="120">
        <v>1</v>
      </c>
      <c r="AL6" s="119"/>
      <c r="AM6" s="120"/>
      <c r="AN6" s="124"/>
      <c r="AO6" s="125"/>
      <c r="AP6" s="126"/>
      <c r="AQ6" s="127"/>
      <c r="AR6" s="128">
        <f>SUM(D6:AQ6)</f>
        <v>29</v>
      </c>
      <c r="AS6" s="129">
        <f>D6+F6+H6+J6+L6+N6+P6+R6+T6+V6+X6+Z6+AB6+AD6+AF6+AH6+AJ6+AL6+AN6+AP6</f>
        <v>22</v>
      </c>
      <c r="AT6" s="130">
        <f>IF(AR6=0,0,AS6/AR6)</f>
        <v>0.75862068965517238</v>
      </c>
      <c r="AU6" s="131">
        <f>IF(AR6&gt;=$AR$69,AT6,0)</f>
        <v>0.75862068965517238</v>
      </c>
    </row>
    <row r="7" spans="1:47" ht="13.5" customHeight="1" x14ac:dyDescent="0.15">
      <c r="A7" s="54"/>
      <c r="B7" s="55" t="s">
        <v>92</v>
      </c>
      <c r="C7" s="56"/>
      <c r="D7" s="132"/>
      <c r="E7" s="133"/>
      <c r="F7" s="132">
        <v>2</v>
      </c>
      <c r="G7" s="133">
        <v>0</v>
      </c>
      <c r="H7" s="132">
        <v>1</v>
      </c>
      <c r="I7" s="133">
        <v>0</v>
      </c>
      <c r="J7" s="134"/>
      <c r="K7" s="135"/>
      <c r="L7" s="134">
        <v>2</v>
      </c>
      <c r="M7" s="135">
        <v>2</v>
      </c>
      <c r="N7" s="134"/>
      <c r="O7" s="136"/>
      <c r="P7" s="134">
        <v>5</v>
      </c>
      <c r="Q7" s="135">
        <v>3</v>
      </c>
      <c r="R7" s="134">
        <v>2</v>
      </c>
      <c r="S7" s="135">
        <v>2</v>
      </c>
      <c r="T7" s="134">
        <v>6</v>
      </c>
      <c r="U7" s="135">
        <v>1</v>
      </c>
      <c r="V7" s="137"/>
      <c r="W7" s="138"/>
      <c r="X7" s="137"/>
      <c r="Y7" s="138"/>
      <c r="Z7" s="134">
        <v>4</v>
      </c>
      <c r="AA7" s="135">
        <v>1</v>
      </c>
      <c r="AB7" s="134"/>
      <c r="AC7" s="135"/>
      <c r="AD7" s="137"/>
      <c r="AE7" s="138"/>
      <c r="AF7" s="134"/>
      <c r="AG7" s="135"/>
      <c r="AH7" s="134">
        <v>5</v>
      </c>
      <c r="AI7" s="135">
        <v>1</v>
      </c>
      <c r="AJ7" s="134">
        <v>2</v>
      </c>
      <c r="AK7" s="135">
        <v>1</v>
      </c>
      <c r="AL7" s="134"/>
      <c r="AM7" s="135"/>
      <c r="AN7" s="139"/>
      <c r="AO7" s="140"/>
      <c r="AP7" s="141"/>
      <c r="AQ7" s="142"/>
      <c r="AR7" s="143">
        <f>SUM(D7:AQ7)</f>
        <v>40</v>
      </c>
      <c r="AS7" s="144">
        <f>D7+F7+H7+J7+L7+N7+P7+R7+T7+V7+X7+Z7+AB7+AD7+AF7+AH7+AJ7+AL7+AN7+AP7</f>
        <v>29</v>
      </c>
      <c r="AT7" s="145">
        <f>IF(AR7=0,0,AS7/AR7)</f>
        <v>0.72499999999999998</v>
      </c>
      <c r="AU7" s="146">
        <f>IF(AR7&gt;=$AR$69,AT7,0)</f>
        <v>0.72499999999999998</v>
      </c>
    </row>
    <row r="8" spans="1:47" ht="13.5" customHeight="1" x14ac:dyDescent="0.15">
      <c r="A8" s="54"/>
      <c r="B8" s="55" t="s">
        <v>113</v>
      </c>
      <c r="C8" s="56"/>
      <c r="D8" s="132">
        <v>0</v>
      </c>
      <c r="E8" s="133">
        <v>1</v>
      </c>
      <c r="F8" s="132"/>
      <c r="G8" s="133"/>
      <c r="H8" s="132">
        <v>1</v>
      </c>
      <c r="I8" s="133">
        <v>0</v>
      </c>
      <c r="J8" s="134">
        <v>0</v>
      </c>
      <c r="K8" s="135">
        <v>2</v>
      </c>
      <c r="L8" s="134">
        <v>0</v>
      </c>
      <c r="M8" s="135">
        <v>2</v>
      </c>
      <c r="N8" s="134"/>
      <c r="O8" s="136"/>
      <c r="P8" s="134">
        <v>0</v>
      </c>
      <c r="Q8" s="135">
        <v>1</v>
      </c>
      <c r="R8" s="134">
        <v>3</v>
      </c>
      <c r="S8" s="135">
        <v>2</v>
      </c>
      <c r="T8" s="134">
        <v>5</v>
      </c>
      <c r="U8" s="135">
        <v>3</v>
      </c>
      <c r="V8" s="137"/>
      <c r="W8" s="138"/>
      <c r="X8" s="137"/>
      <c r="Y8" s="138"/>
      <c r="Z8" s="134">
        <v>3</v>
      </c>
      <c r="AA8" s="135">
        <v>2</v>
      </c>
      <c r="AB8" s="134"/>
      <c r="AC8" s="135"/>
      <c r="AD8" s="137"/>
      <c r="AE8" s="138"/>
      <c r="AF8" s="134"/>
      <c r="AG8" s="135"/>
      <c r="AH8" s="134">
        <v>5</v>
      </c>
      <c r="AI8" s="135">
        <v>1</v>
      </c>
      <c r="AJ8" s="134">
        <v>2</v>
      </c>
      <c r="AK8" s="135">
        <v>0</v>
      </c>
      <c r="AL8" s="134"/>
      <c r="AM8" s="135"/>
      <c r="AN8" s="139"/>
      <c r="AO8" s="140"/>
      <c r="AP8" s="141"/>
      <c r="AQ8" s="142"/>
      <c r="AR8" s="143">
        <f>SUM(D8:AQ8)</f>
        <v>33</v>
      </c>
      <c r="AS8" s="144">
        <f>D8+F8+H8+J8+L8+N8+P8+R8+T8+V8+X8+Z8+AB8+AD8+AF8+AH8+AJ8+AL8+AN8+AP8</f>
        <v>19</v>
      </c>
      <c r="AT8" s="145">
        <f>IF(AR8=0,0,AS8/AR8)</f>
        <v>0.5757575757575758</v>
      </c>
      <c r="AU8" s="146">
        <f>IF(AR8&gt;=$AR$69,AT8,0)</f>
        <v>0.5757575757575758</v>
      </c>
    </row>
    <row r="9" spans="1:47" ht="13.5" customHeight="1" x14ac:dyDescent="0.15">
      <c r="A9" s="54"/>
      <c r="B9" s="55" t="s">
        <v>73</v>
      </c>
      <c r="C9" s="56"/>
      <c r="D9" s="132"/>
      <c r="E9" s="133"/>
      <c r="F9" s="132"/>
      <c r="G9" s="133"/>
      <c r="H9" s="132"/>
      <c r="I9" s="133"/>
      <c r="J9" s="134">
        <v>1</v>
      </c>
      <c r="K9" s="135">
        <v>0</v>
      </c>
      <c r="L9" s="134">
        <v>1</v>
      </c>
      <c r="M9" s="135">
        <v>3</v>
      </c>
      <c r="N9" s="134"/>
      <c r="O9" s="136"/>
      <c r="P9" s="134"/>
      <c r="Q9" s="135"/>
      <c r="R9" s="134"/>
      <c r="S9" s="135"/>
      <c r="T9" s="134">
        <v>2</v>
      </c>
      <c r="U9" s="135">
        <v>3</v>
      </c>
      <c r="V9" s="137"/>
      <c r="W9" s="138"/>
      <c r="X9" s="137"/>
      <c r="Y9" s="138"/>
      <c r="Z9" s="134">
        <v>1</v>
      </c>
      <c r="AA9" s="135">
        <v>3</v>
      </c>
      <c r="AB9" s="134">
        <v>2</v>
      </c>
      <c r="AC9" s="135">
        <v>0</v>
      </c>
      <c r="AD9" s="137"/>
      <c r="AE9" s="138"/>
      <c r="AF9" s="134"/>
      <c r="AG9" s="135"/>
      <c r="AH9" s="134">
        <v>3</v>
      </c>
      <c r="AI9" s="135">
        <v>1</v>
      </c>
      <c r="AJ9" s="134">
        <v>1</v>
      </c>
      <c r="AK9" s="135">
        <v>1</v>
      </c>
      <c r="AL9" s="134"/>
      <c r="AM9" s="135"/>
      <c r="AN9" s="139"/>
      <c r="AO9" s="140"/>
      <c r="AP9" s="141"/>
      <c r="AQ9" s="142"/>
      <c r="AR9" s="143">
        <f>SUM(D9:AQ9)</f>
        <v>22</v>
      </c>
      <c r="AS9" s="144">
        <f>D9+F9+H9+J9+L9+N9+P9+R9+T9+V9+X9+Z9+AB9+AD9+AF9+AH9+AJ9+AL9+AN9+AP9</f>
        <v>11</v>
      </c>
      <c r="AT9" s="145">
        <f>IF(AR9=0,0,AS9/AR9)</f>
        <v>0.5</v>
      </c>
      <c r="AU9" s="146">
        <f>IF(AR9&gt;=$AR$69,AT9,0)</f>
        <v>0.5</v>
      </c>
    </row>
    <row r="10" spans="1:47" ht="13.5" customHeight="1" x14ac:dyDescent="0.15">
      <c r="A10" s="54"/>
      <c r="B10" s="55" t="s">
        <v>78</v>
      </c>
      <c r="C10" s="56"/>
      <c r="D10" s="132"/>
      <c r="E10" s="133"/>
      <c r="F10" s="132"/>
      <c r="G10" s="133"/>
      <c r="H10" s="132"/>
      <c r="I10" s="133"/>
      <c r="J10" s="134"/>
      <c r="K10" s="135"/>
      <c r="L10" s="134"/>
      <c r="M10" s="135"/>
      <c r="N10" s="134"/>
      <c r="O10" s="136"/>
      <c r="P10" s="134"/>
      <c r="Q10" s="135"/>
      <c r="R10" s="134"/>
      <c r="S10" s="135"/>
      <c r="T10" s="134">
        <v>4</v>
      </c>
      <c r="U10" s="135">
        <v>6</v>
      </c>
      <c r="V10" s="137"/>
      <c r="W10" s="138"/>
      <c r="X10" s="137"/>
      <c r="Y10" s="138"/>
      <c r="Z10" s="134">
        <v>2</v>
      </c>
      <c r="AA10" s="135">
        <v>3</v>
      </c>
      <c r="AB10" s="134"/>
      <c r="AC10" s="135"/>
      <c r="AD10" s="137"/>
      <c r="AE10" s="138"/>
      <c r="AF10" s="134"/>
      <c r="AG10" s="135"/>
      <c r="AH10" s="134">
        <v>3</v>
      </c>
      <c r="AI10" s="135">
        <v>3</v>
      </c>
      <c r="AJ10" s="134">
        <v>3</v>
      </c>
      <c r="AK10" s="135">
        <v>0</v>
      </c>
      <c r="AL10" s="134"/>
      <c r="AM10" s="135"/>
      <c r="AN10" s="139"/>
      <c r="AO10" s="140"/>
      <c r="AP10" s="141"/>
      <c r="AQ10" s="142"/>
      <c r="AR10" s="143">
        <f>SUM(D10:AQ10)</f>
        <v>24</v>
      </c>
      <c r="AS10" s="144">
        <f>D10+F10+H10+J10+L10+N10+P10+R10+T10+V10+X10+Z10+AB10+AD10+AF10+AH10+AJ10+AL10+AN10+AP10</f>
        <v>12</v>
      </c>
      <c r="AT10" s="145">
        <f>IF(AR10=0,0,AS10/AR10)</f>
        <v>0.5</v>
      </c>
      <c r="AU10" s="146">
        <f>IF(AR10&gt;=$AR$69,AT10,0)</f>
        <v>0.5</v>
      </c>
    </row>
    <row r="11" spans="1:47" ht="13.5" customHeight="1" x14ac:dyDescent="0.15">
      <c r="A11" s="54"/>
      <c r="B11" s="55" t="s">
        <v>81</v>
      </c>
      <c r="C11" s="56"/>
      <c r="D11" s="132"/>
      <c r="E11" s="133"/>
      <c r="F11" s="132">
        <v>0</v>
      </c>
      <c r="G11" s="133">
        <v>1</v>
      </c>
      <c r="H11" s="132">
        <v>0</v>
      </c>
      <c r="I11" s="133">
        <v>1</v>
      </c>
      <c r="J11" s="134"/>
      <c r="K11" s="135"/>
      <c r="L11" s="134">
        <v>3</v>
      </c>
      <c r="M11" s="135">
        <v>1</v>
      </c>
      <c r="N11" s="134"/>
      <c r="O11" s="136"/>
      <c r="P11" s="134"/>
      <c r="Q11" s="135"/>
      <c r="R11" s="134"/>
      <c r="S11" s="135"/>
      <c r="T11" s="134">
        <v>3</v>
      </c>
      <c r="U11" s="135">
        <v>4</v>
      </c>
      <c r="V11" s="137"/>
      <c r="W11" s="138"/>
      <c r="X11" s="137"/>
      <c r="Y11" s="138"/>
      <c r="Z11" s="134">
        <v>1</v>
      </c>
      <c r="AA11" s="135">
        <v>2</v>
      </c>
      <c r="AB11" s="134"/>
      <c r="AC11" s="135"/>
      <c r="AD11" s="137"/>
      <c r="AE11" s="138"/>
      <c r="AF11" s="134"/>
      <c r="AG11" s="135"/>
      <c r="AH11" s="134">
        <v>2</v>
      </c>
      <c r="AI11" s="135">
        <v>2</v>
      </c>
      <c r="AJ11" s="134">
        <v>2</v>
      </c>
      <c r="AK11" s="135">
        <v>1</v>
      </c>
      <c r="AL11" s="134"/>
      <c r="AM11" s="135"/>
      <c r="AN11" s="139"/>
      <c r="AO11" s="140"/>
      <c r="AP11" s="141"/>
      <c r="AQ11" s="142"/>
      <c r="AR11" s="143">
        <f>SUM(D11:AQ11)</f>
        <v>23</v>
      </c>
      <c r="AS11" s="144">
        <f>D11+F11+H11+J11+L11+N11+P11+R11+T11+V11+X11+Z11+AB11+AD11+AF11+AH11+AJ11+AL11+AN11+AP11</f>
        <v>11</v>
      </c>
      <c r="AT11" s="145">
        <f>IF(AR11=0,0,AS11/AR11)</f>
        <v>0.47826086956521741</v>
      </c>
      <c r="AU11" s="146">
        <f>IF(AR11&gt;=$AR$69,AT11,0)</f>
        <v>0.47826086956521741</v>
      </c>
    </row>
    <row r="12" spans="1:47" ht="13.5" customHeight="1" x14ac:dyDescent="0.15">
      <c r="A12" s="67"/>
      <c r="B12" s="68" t="s">
        <v>71</v>
      </c>
      <c r="C12" s="69"/>
      <c r="D12" s="132">
        <v>1</v>
      </c>
      <c r="E12" s="133">
        <v>1</v>
      </c>
      <c r="F12" s="132">
        <v>0</v>
      </c>
      <c r="G12" s="133">
        <v>2</v>
      </c>
      <c r="H12" s="132">
        <v>0</v>
      </c>
      <c r="I12" s="133">
        <v>1</v>
      </c>
      <c r="J12" s="134"/>
      <c r="K12" s="135"/>
      <c r="L12" s="134">
        <v>2</v>
      </c>
      <c r="M12" s="135">
        <v>1</v>
      </c>
      <c r="N12" s="134">
        <v>2</v>
      </c>
      <c r="O12" s="136">
        <v>3</v>
      </c>
      <c r="P12" s="134"/>
      <c r="Q12" s="135"/>
      <c r="R12" s="134"/>
      <c r="S12" s="135"/>
      <c r="T12" s="134">
        <v>2</v>
      </c>
      <c r="U12" s="135">
        <v>1</v>
      </c>
      <c r="V12" s="137"/>
      <c r="W12" s="138"/>
      <c r="X12" s="137"/>
      <c r="Y12" s="138"/>
      <c r="Z12" s="134"/>
      <c r="AA12" s="135"/>
      <c r="AB12" s="134"/>
      <c r="AC12" s="135"/>
      <c r="AD12" s="137"/>
      <c r="AE12" s="138"/>
      <c r="AF12" s="134">
        <v>2</v>
      </c>
      <c r="AG12" s="135">
        <v>0</v>
      </c>
      <c r="AH12" s="134">
        <v>0</v>
      </c>
      <c r="AI12" s="135">
        <v>2</v>
      </c>
      <c r="AJ12" s="134">
        <v>1</v>
      </c>
      <c r="AK12" s="135">
        <v>2</v>
      </c>
      <c r="AL12" s="134"/>
      <c r="AM12" s="135"/>
      <c r="AN12" s="139"/>
      <c r="AO12" s="140"/>
      <c r="AP12" s="141"/>
      <c r="AQ12" s="142"/>
      <c r="AR12" s="143">
        <f>SUM(D12:AQ12)</f>
        <v>23</v>
      </c>
      <c r="AS12" s="144">
        <f>D12+F12+H12+J12+L12+N12+P12+R12+T12+V12+X12+Z12+AB12+AD12+AF12+AH12+AJ12+AL12+AN12+AP12</f>
        <v>10</v>
      </c>
      <c r="AT12" s="145">
        <f>IF(AR12=0,0,AS12/AR12)</f>
        <v>0.43478260869565216</v>
      </c>
      <c r="AU12" s="146">
        <f>IF(AR12&gt;=$AR$69,AT12,0)</f>
        <v>0.43478260869565216</v>
      </c>
    </row>
    <row r="13" spans="1:47" ht="13.5" customHeight="1" x14ac:dyDescent="0.15">
      <c r="A13" s="67"/>
      <c r="B13" s="68" t="s">
        <v>97</v>
      </c>
      <c r="C13" s="69"/>
      <c r="D13" s="132">
        <v>1</v>
      </c>
      <c r="E13" s="133">
        <v>1</v>
      </c>
      <c r="F13" s="132">
        <v>2</v>
      </c>
      <c r="G13" s="133">
        <v>0</v>
      </c>
      <c r="H13" s="132">
        <v>0</v>
      </c>
      <c r="I13" s="133">
        <v>1</v>
      </c>
      <c r="J13" s="134"/>
      <c r="K13" s="135"/>
      <c r="L13" s="134">
        <v>0</v>
      </c>
      <c r="M13" s="135">
        <v>3</v>
      </c>
      <c r="N13" s="134">
        <v>2</v>
      </c>
      <c r="O13" s="136">
        <v>3</v>
      </c>
      <c r="P13" s="134"/>
      <c r="Q13" s="135"/>
      <c r="R13" s="134"/>
      <c r="S13" s="135"/>
      <c r="T13" s="134">
        <v>3</v>
      </c>
      <c r="U13" s="135">
        <v>3</v>
      </c>
      <c r="V13" s="137"/>
      <c r="W13" s="138"/>
      <c r="X13" s="137"/>
      <c r="Y13" s="138"/>
      <c r="Z13" s="134"/>
      <c r="AA13" s="135"/>
      <c r="AB13" s="134"/>
      <c r="AC13" s="135"/>
      <c r="AD13" s="137"/>
      <c r="AE13" s="138"/>
      <c r="AF13" s="134">
        <v>2</v>
      </c>
      <c r="AG13" s="135">
        <v>0</v>
      </c>
      <c r="AH13" s="134">
        <v>0</v>
      </c>
      <c r="AI13" s="135">
        <v>3</v>
      </c>
      <c r="AJ13" s="134"/>
      <c r="AK13" s="135"/>
      <c r="AL13" s="134"/>
      <c r="AM13" s="135"/>
      <c r="AN13" s="139"/>
      <c r="AO13" s="140"/>
      <c r="AP13" s="141"/>
      <c r="AQ13" s="142"/>
      <c r="AR13" s="143">
        <f>SUM(D13:AQ13)</f>
        <v>24</v>
      </c>
      <c r="AS13" s="144">
        <f>D13+F13+H13+J13+L13+N13+P13+R13+T13+V13+X13+Z13+AB13+AD13+AF13+AH13+AJ13+AL13+AN13+AP13</f>
        <v>10</v>
      </c>
      <c r="AT13" s="145">
        <f>IF(AR13=0,0,AS13/AR13)</f>
        <v>0.41666666666666669</v>
      </c>
      <c r="AU13" s="146">
        <f>IF(AR13&gt;=$AR$69,AT13,0)</f>
        <v>0.41666666666666669</v>
      </c>
    </row>
    <row r="14" spans="1:47" ht="13.5" customHeight="1" x14ac:dyDescent="0.15">
      <c r="A14" s="67"/>
      <c r="B14" s="68" t="s">
        <v>84</v>
      </c>
      <c r="C14" s="69"/>
      <c r="D14" s="132"/>
      <c r="E14" s="133"/>
      <c r="F14" s="132">
        <v>1</v>
      </c>
      <c r="G14" s="133">
        <v>0</v>
      </c>
      <c r="H14" s="132">
        <v>0</v>
      </c>
      <c r="I14" s="133">
        <v>1</v>
      </c>
      <c r="J14" s="134"/>
      <c r="K14" s="135"/>
      <c r="L14" s="134">
        <v>0</v>
      </c>
      <c r="M14" s="135">
        <v>3</v>
      </c>
      <c r="N14" s="134">
        <v>4</v>
      </c>
      <c r="O14" s="136">
        <v>1</v>
      </c>
      <c r="P14" s="134"/>
      <c r="Q14" s="135"/>
      <c r="R14" s="134"/>
      <c r="S14" s="135"/>
      <c r="T14" s="134">
        <v>3</v>
      </c>
      <c r="U14" s="135">
        <v>3</v>
      </c>
      <c r="V14" s="137"/>
      <c r="W14" s="138"/>
      <c r="X14" s="137"/>
      <c r="Y14" s="138"/>
      <c r="Z14" s="134">
        <v>2</v>
      </c>
      <c r="AA14" s="135">
        <v>1</v>
      </c>
      <c r="AB14" s="134"/>
      <c r="AC14" s="135"/>
      <c r="AD14" s="137"/>
      <c r="AE14" s="138"/>
      <c r="AF14" s="134">
        <v>1</v>
      </c>
      <c r="AG14" s="135">
        <v>1</v>
      </c>
      <c r="AH14" s="134">
        <v>0</v>
      </c>
      <c r="AI14" s="135">
        <v>3</v>
      </c>
      <c r="AJ14" s="134">
        <v>0</v>
      </c>
      <c r="AK14" s="135">
        <v>3</v>
      </c>
      <c r="AL14" s="134"/>
      <c r="AM14" s="135"/>
      <c r="AN14" s="139"/>
      <c r="AO14" s="140"/>
      <c r="AP14" s="141"/>
      <c r="AQ14" s="142"/>
      <c r="AR14" s="143">
        <f>SUM(D14:AQ14)</f>
        <v>27</v>
      </c>
      <c r="AS14" s="144">
        <f>D14+F14+H14+J14+L14+N14+P14+R14+T14+V14+X14+Z14+AB14+AD14+AF14+AH14+AJ14+AL14+AN14+AP14</f>
        <v>11</v>
      </c>
      <c r="AT14" s="145">
        <f>IF(AR14=0,0,AS14/AR14)</f>
        <v>0.40740740740740738</v>
      </c>
      <c r="AU14" s="146">
        <f>IF(AR14&gt;=$AR$69,AT14,0)</f>
        <v>0.40740740740740738</v>
      </c>
    </row>
    <row r="15" spans="1:47" ht="13.5" customHeight="1" x14ac:dyDescent="0.15">
      <c r="A15" s="54"/>
      <c r="B15" s="55" t="s">
        <v>100</v>
      </c>
      <c r="C15" s="56"/>
      <c r="D15" s="132">
        <v>0</v>
      </c>
      <c r="E15" s="133">
        <v>1</v>
      </c>
      <c r="F15" s="132">
        <v>0</v>
      </c>
      <c r="G15" s="133">
        <v>1</v>
      </c>
      <c r="H15" s="132">
        <v>0</v>
      </c>
      <c r="I15" s="133">
        <v>1</v>
      </c>
      <c r="J15" s="134">
        <v>0</v>
      </c>
      <c r="K15" s="135">
        <v>1</v>
      </c>
      <c r="L15" s="134">
        <v>1</v>
      </c>
      <c r="M15" s="135">
        <v>2</v>
      </c>
      <c r="N15" s="134"/>
      <c r="O15" s="136"/>
      <c r="P15" s="134">
        <v>0</v>
      </c>
      <c r="Q15" s="135">
        <v>1</v>
      </c>
      <c r="R15" s="134">
        <v>2</v>
      </c>
      <c r="S15" s="135">
        <v>1</v>
      </c>
      <c r="T15" s="134">
        <v>0</v>
      </c>
      <c r="U15" s="135">
        <v>7</v>
      </c>
      <c r="V15" s="137"/>
      <c r="W15" s="138"/>
      <c r="X15" s="137"/>
      <c r="Y15" s="138"/>
      <c r="Z15" s="134">
        <v>1</v>
      </c>
      <c r="AA15" s="135">
        <v>2</v>
      </c>
      <c r="AB15" s="134">
        <v>1</v>
      </c>
      <c r="AC15" s="135">
        <v>1</v>
      </c>
      <c r="AD15" s="137"/>
      <c r="AE15" s="138"/>
      <c r="AF15" s="134"/>
      <c r="AG15" s="135"/>
      <c r="AH15" s="134">
        <v>2</v>
      </c>
      <c r="AI15" s="135">
        <v>1</v>
      </c>
      <c r="AJ15" s="134">
        <v>2</v>
      </c>
      <c r="AK15" s="135">
        <v>0</v>
      </c>
      <c r="AL15" s="134"/>
      <c r="AM15" s="135"/>
      <c r="AN15" s="139"/>
      <c r="AO15" s="140"/>
      <c r="AP15" s="141"/>
      <c r="AQ15" s="142"/>
      <c r="AR15" s="143">
        <f>SUM(D15:AQ15)</f>
        <v>28</v>
      </c>
      <c r="AS15" s="144">
        <f>D15+F15+H15+J15+L15+N15+P15+R15+T15+V15+X15+Z15+AB15+AD15+AF15+AH15+AJ15+AL15+AN15+AP15</f>
        <v>9</v>
      </c>
      <c r="AT15" s="145">
        <f>IF(AR15=0,0,AS15/AR15)</f>
        <v>0.32142857142857145</v>
      </c>
      <c r="AU15" s="146">
        <f>IF(AR15&gt;=$AR$69,AT15,0)</f>
        <v>0.32142857142857145</v>
      </c>
    </row>
    <row r="16" spans="1:47" ht="13.5" customHeight="1" x14ac:dyDescent="0.15">
      <c r="A16" s="54"/>
      <c r="B16" s="55" t="s">
        <v>67</v>
      </c>
      <c r="C16" s="56"/>
      <c r="D16" s="132"/>
      <c r="E16" s="133"/>
      <c r="F16" s="132">
        <v>1</v>
      </c>
      <c r="G16" s="133">
        <v>0</v>
      </c>
      <c r="H16" s="132"/>
      <c r="I16" s="133"/>
      <c r="J16" s="134"/>
      <c r="K16" s="135"/>
      <c r="L16" s="134"/>
      <c r="M16" s="135"/>
      <c r="N16" s="134"/>
      <c r="O16" s="136"/>
      <c r="P16" s="134"/>
      <c r="Q16" s="135"/>
      <c r="R16" s="134"/>
      <c r="S16" s="135"/>
      <c r="T16" s="134"/>
      <c r="U16" s="135"/>
      <c r="V16" s="137"/>
      <c r="W16" s="138"/>
      <c r="X16" s="137"/>
      <c r="Y16" s="138"/>
      <c r="Z16" s="134"/>
      <c r="AA16" s="135"/>
      <c r="AB16" s="134"/>
      <c r="AC16" s="135"/>
      <c r="AD16" s="137"/>
      <c r="AE16" s="138"/>
      <c r="AF16" s="134"/>
      <c r="AG16" s="135"/>
      <c r="AH16" s="134"/>
      <c r="AI16" s="135"/>
      <c r="AJ16" s="134"/>
      <c r="AK16" s="135"/>
      <c r="AL16" s="134"/>
      <c r="AM16" s="135"/>
      <c r="AN16" s="139"/>
      <c r="AO16" s="140"/>
      <c r="AP16" s="141"/>
      <c r="AQ16" s="142"/>
      <c r="AR16" s="143">
        <f>SUM(D16:AQ16)</f>
        <v>1</v>
      </c>
      <c r="AS16" s="144">
        <f>D16+F16+H16+J16+L16+N16+P16+R16+T16+V16+X16+Z16+AB16+AD16+AF16+AH16+AJ16+AL16+AN16+AP16</f>
        <v>1</v>
      </c>
      <c r="AT16" s="145">
        <f>IF(AR16=0,0,AS16/AR16)</f>
        <v>1</v>
      </c>
      <c r="AU16" s="146">
        <f>IF(AR16&gt;=$AR$69,AT16,0)</f>
        <v>0</v>
      </c>
    </row>
    <row r="17" spans="1:47" ht="13.5" customHeight="1" x14ac:dyDescent="0.15">
      <c r="A17" s="54"/>
      <c r="B17" s="55" t="s">
        <v>68</v>
      </c>
      <c r="C17" s="56"/>
      <c r="D17" s="132"/>
      <c r="E17" s="133"/>
      <c r="F17" s="132">
        <v>1</v>
      </c>
      <c r="G17" s="133">
        <v>1</v>
      </c>
      <c r="H17" s="132">
        <v>0</v>
      </c>
      <c r="I17" s="133">
        <v>1</v>
      </c>
      <c r="J17" s="134">
        <v>1</v>
      </c>
      <c r="K17" s="135">
        <v>0</v>
      </c>
      <c r="L17" s="134"/>
      <c r="M17" s="135"/>
      <c r="N17" s="134"/>
      <c r="O17" s="136"/>
      <c r="P17" s="134"/>
      <c r="Q17" s="135"/>
      <c r="R17" s="134"/>
      <c r="S17" s="135"/>
      <c r="T17" s="134">
        <v>0</v>
      </c>
      <c r="U17" s="135">
        <v>2</v>
      </c>
      <c r="V17" s="137"/>
      <c r="W17" s="138"/>
      <c r="X17" s="137"/>
      <c r="Y17" s="138"/>
      <c r="Z17" s="134"/>
      <c r="AA17" s="135"/>
      <c r="AB17" s="134">
        <v>1</v>
      </c>
      <c r="AC17" s="135">
        <v>1</v>
      </c>
      <c r="AD17" s="137"/>
      <c r="AE17" s="138"/>
      <c r="AF17" s="134"/>
      <c r="AG17" s="135"/>
      <c r="AH17" s="134"/>
      <c r="AI17" s="135"/>
      <c r="AJ17" s="134">
        <v>2</v>
      </c>
      <c r="AK17" s="135">
        <v>0</v>
      </c>
      <c r="AL17" s="134"/>
      <c r="AM17" s="135"/>
      <c r="AN17" s="139"/>
      <c r="AO17" s="140"/>
      <c r="AP17" s="141"/>
      <c r="AQ17" s="142"/>
      <c r="AR17" s="143">
        <f>SUM(D17:AQ17)</f>
        <v>10</v>
      </c>
      <c r="AS17" s="144">
        <f>D17+F17+H17+J17+L17+N17+P17+R17+T17+V17+X17+Z17+AB17+AD17+AF17+AH17+AJ17+AL17+AN17+AP17</f>
        <v>5</v>
      </c>
      <c r="AT17" s="145">
        <f>IF(AR17=0,0,AS17/AR17)</f>
        <v>0.5</v>
      </c>
      <c r="AU17" s="146">
        <f>IF(AR17&gt;=$AR$69,AT17,0)</f>
        <v>0</v>
      </c>
    </row>
    <row r="18" spans="1:47" ht="13.5" customHeight="1" x14ac:dyDescent="0.15">
      <c r="A18" s="54"/>
      <c r="B18" s="55" t="s">
        <v>69</v>
      </c>
      <c r="C18" s="56"/>
      <c r="D18" s="132"/>
      <c r="E18" s="133"/>
      <c r="F18" s="132">
        <v>2</v>
      </c>
      <c r="G18" s="133">
        <v>0</v>
      </c>
      <c r="H18" s="132"/>
      <c r="I18" s="133"/>
      <c r="J18" s="134"/>
      <c r="K18" s="135"/>
      <c r="L18" s="134">
        <v>2</v>
      </c>
      <c r="M18" s="135">
        <v>2</v>
      </c>
      <c r="N18" s="134"/>
      <c r="O18" s="136"/>
      <c r="P18" s="134"/>
      <c r="Q18" s="135"/>
      <c r="R18" s="134"/>
      <c r="S18" s="135"/>
      <c r="T18" s="134">
        <v>1</v>
      </c>
      <c r="U18" s="135">
        <v>1</v>
      </c>
      <c r="V18" s="137"/>
      <c r="W18" s="138"/>
      <c r="X18" s="137"/>
      <c r="Y18" s="138"/>
      <c r="Z18" s="134">
        <v>1</v>
      </c>
      <c r="AA18" s="135">
        <v>2</v>
      </c>
      <c r="AB18" s="134"/>
      <c r="AC18" s="135"/>
      <c r="AD18" s="137"/>
      <c r="AE18" s="138"/>
      <c r="AF18" s="134"/>
      <c r="AG18" s="135"/>
      <c r="AH18" s="134"/>
      <c r="AI18" s="135"/>
      <c r="AJ18" s="134">
        <v>2</v>
      </c>
      <c r="AK18" s="135">
        <v>0</v>
      </c>
      <c r="AL18" s="134"/>
      <c r="AM18" s="135"/>
      <c r="AN18" s="139"/>
      <c r="AO18" s="140"/>
      <c r="AP18" s="141"/>
      <c r="AQ18" s="142"/>
      <c r="AR18" s="143">
        <f>SUM(D18:AQ18)</f>
        <v>13</v>
      </c>
      <c r="AS18" s="144">
        <f>D18+F18+H18+J18+L18+N18+P18+R18+T18+V18+X18+Z18+AB18+AD18+AF18+AH18+AJ18+AL18+AN18+AP18</f>
        <v>8</v>
      </c>
      <c r="AT18" s="145">
        <f>IF(AR18=0,0,AS18/AR18)</f>
        <v>0.61538461538461542</v>
      </c>
      <c r="AU18" s="146">
        <f>IF(AR18&gt;=$AR$69,AT18,0)</f>
        <v>0</v>
      </c>
    </row>
    <row r="19" spans="1:47" ht="13.5" customHeight="1" x14ac:dyDescent="0.15">
      <c r="A19" s="67"/>
      <c r="B19" s="68" t="s">
        <v>70</v>
      </c>
      <c r="C19" s="69"/>
      <c r="D19" s="132"/>
      <c r="E19" s="133"/>
      <c r="F19" s="132">
        <v>0</v>
      </c>
      <c r="G19" s="133">
        <v>1</v>
      </c>
      <c r="H19" s="132">
        <v>0</v>
      </c>
      <c r="I19" s="133">
        <v>1</v>
      </c>
      <c r="J19" s="134"/>
      <c r="K19" s="135"/>
      <c r="L19" s="134">
        <v>1</v>
      </c>
      <c r="M19" s="135">
        <v>2</v>
      </c>
      <c r="N19" s="134">
        <v>4</v>
      </c>
      <c r="O19" s="136">
        <v>1</v>
      </c>
      <c r="P19" s="134"/>
      <c r="Q19" s="135"/>
      <c r="R19" s="134"/>
      <c r="S19" s="135"/>
      <c r="T19" s="134">
        <v>3</v>
      </c>
      <c r="U19" s="135">
        <v>1</v>
      </c>
      <c r="V19" s="137"/>
      <c r="W19" s="138"/>
      <c r="X19" s="137"/>
      <c r="Y19" s="138"/>
      <c r="Z19" s="134">
        <v>2</v>
      </c>
      <c r="AA19" s="135">
        <v>1</v>
      </c>
      <c r="AB19" s="134"/>
      <c r="AC19" s="135"/>
      <c r="AD19" s="137"/>
      <c r="AE19" s="138"/>
      <c r="AF19" s="134"/>
      <c r="AG19" s="135"/>
      <c r="AH19" s="134"/>
      <c r="AI19" s="135"/>
      <c r="AJ19" s="134"/>
      <c r="AK19" s="135"/>
      <c r="AL19" s="134"/>
      <c r="AM19" s="135"/>
      <c r="AN19" s="139"/>
      <c r="AO19" s="140"/>
      <c r="AP19" s="141"/>
      <c r="AQ19" s="142"/>
      <c r="AR19" s="143">
        <f>SUM(D19:AQ19)</f>
        <v>17</v>
      </c>
      <c r="AS19" s="144">
        <f>D19+F19+H19+J19+L19+N19+P19+R19+T19+V19+X19+Z19+AB19+AD19+AF19+AH19+AJ19+AL19+AN19+AP19</f>
        <v>10</v>
      </c>
      <c r="AT19" s="145">
        <f>IF(AR19=0,0,AS19/AR19)</f>
        <v>0.58823529411764708</v>
      </c>
      <c r="AU19" s="146">
        <f>IF(AR19&gt;=$AR$69,AT19,0)</f>
        <v>0</v>
      </c>
    </row>
    <row r="20" spans="1:47" ht="13.5" customHeight="1" x14ac:dyDescent="0.15">
      <c r="A20" s="54"/>
      <c r="B20" s="55" t="s">
        <v>72</v>
      </c>
      <c r="C20" s="56"/>
      <c r="D20" s="132"/>
      <c r="E20" s="133"/>
      <c r="F20" s="132"/>
      <c r="G20" s="133"/>
      <c r="H20" s="132">
        <v>1</v>
      </c>
      <c r="I20" s="133">
        <v>0</v>
      </c>
      <c r="J20" s="134"/>
      <c r="K20" s="135"/>
      <c r="L20" s="134"/>
      <c r="M20" s="135"/>
      <c r="N20" s="134"/>
      <c r="O20" s="136"/>
      <c r="P20" s="134"/>
      <c r="Q20" s="135"/>
      <c r="R20" s="134"/>
      <c r="S20" s="135"/>
      <c r="T20" s="134">
        <v>1</v>
      </c>
      <c r="U20" s="135">
        <v>3</v>
      </c>
      <c r="V20" s="137"/>
      <c r="W20" s="138"/>
      <c r="X20" s="137"/>
      <c r="Y20" s="138"/>
      <c r="Z20" s="134"/>
      <c r="AA20" s="135"/>
      <c r="AB20" s="134"/>
      <c r="AC20" s="135"/>
      <c r="AD20" s="137"/>
      <c r="AE20" s="138"/>
      <c r="AF20" s="134"/>
      <c r="AG20" s="135"/>
      <c r="AH20" s="134"/>
      <c r="AI20" s="135"/>
      <c r="AJ20" s="134"/>
      <c r="AK20" s="135"/>
      <c r="AL20" s="134"/>
      <c r="AM20" s="135"/>
      <c r="AN20" s="139"/>
      <c r="AO20" s="140"/>
      <c r="AP20" s="141"/>
      <c r="AQ20" s="142"/>
      <c r="AR20" s="143">
        <f>SUM(D20:AQ20)</f>
        <v>5</v>
      </c>
      <c r="AS20" s="144">
        <f>D20+F20+H20+J20+L20+N20+P20+R20+T20+V20+X20+Z20+AB20+AD20+AF20+AH20+AJ20+AL20+AN20+AP20</f>
        <v>2</v>
      </c>
      <c r="AT20" s="145">
        <f>IF(AR20=0,0,AS20/AR20)</f>
        <v>0.4</v>
      </c>
      <c r="AU20" s="146">
        <f>IF(AR20&gt;=$AR$69,AT20,0)</f>
        <v>0</v>
      </c>
    </row>
    <row r="21" spans="1:47" ht="13.5" customHeight="1" x14ac:dyDescent="0.15">
      <c r="A21" s="54"/>
      <c r="B21" s="55" t="s">
        <v>74</v>
      </c>
      <c r="C21" s="56"/>
      <c r="D21" s="132"/>
      <c r="E21" s="133"/>
      <c r="F21" s="132"/>
      <c r="G21" s="133"/>
      <c r="H21" s="132"/>
      <c r="I21" s="133"/>
      <c r="J21" s="134"/>
      <c r="K21" s="135"/>
      <c r="L21" s="134">
        <v>1</v>
      </c>
      <c r="M21" s="135">
        <v>3</v>
      </c>
      <c r="N21" s="134"/>
      <c r="O21" s="136"/>
      <c r="P21" s="134"/>
      <c r="Q21" s="135"/>
      <c r="R21" s="134"/>
      <c r="S21" s="135"/>
      <c r="T21" s="134"/>
      <c r="U21" s="135"/>
      <c r="V21" s="137"/>
      <c r="W21" s="138"/>
      <c r="X21" s="137"/>
      <c r="Y21" s="138"/>
      <c r="Z21" s="134"/>
      <c r="AA21" s="135"/>
      <c r="AB21" s="134"/>
      <c r="AC21" s="135"/>
      <c r="AD21" s="137"/>
      <c r="AE21" s="138"/>
      <c r="AF21" s="134"/>
      <c r="AG21" s="135"/>
      <c r="AH21" s="134"/>
      <c r="AI21" s="135"/>
      <c r="AJ21" s="134"/>
      <c r="AK21" s="135"/>
      <c r="AL21" s="134"/>
      <c r="AM21" s="135"/>
      <c r="AN21" s="139"/>
      <c r="AO21" s="140"/>
      <c r="AP21" s="141"/>
      <c r="AQ21" s="142"/>
      <c r="AR21" s="143">
        <f>SUM(D21:AQ21)</f>
        <v>4</v>
      </c>
      <c r="AS21" s="144">
        <f>D21+F21+H21+J21+L21+N21+P21+R21+T21+V21+X21+Z21+AB21+AD21+AF21+AH21+AJ21+AL21+AN21+AP21</f>
        <v>1</v>
      </c>
      <c r="AT21" s="145">
        <f>IF(AR21=0,0,AS21/AR21)</f>
        <v>0.25</v>
      </c>
      <c r="AU21" s="146">
        <f>IF(AR21&gt;=$AR$69,AT21,0)</f>
        <v>0</v>
      </c>
    </row>
    <row r="22" spans="1:47" ht="13.5" customHeight="1" x14ac:dyDescent="0.15">
      <c r="A22" s="54"/>
      <c r="B22" s="55" t="s">
        <v>75</v>
      </c>
      <c r="C22" s="56"/>
      <c r="D22" s="132"/>
      <c r="E22" s="133"/>
      <c r="F22" s="132">
        <v>0</v>
      </c>
      <c r="G22" s="133">
        <v>3</v>
      </c>
      <c r="H22" s="132">
        <v>1</v>
      </c>
      <c r="I22" s="133">
        <v>0</v>
      </c>
      <c r="J22" s="134">
        <v>0</v>
      </c>
      <c r="K22" s="135">
        <v>1</v>
      </c>
      <c r="L22" s="134">
        <v>1</v>
      </c>
      <c r="M22" s="135">
        <v>3</v>
      </c>
      <c r="N22" s="134"/>
      <c r="O22" s="136"/>
      <c r="P22" s="134">
        <v>0</v>
      </c>
      <c r="Q22" s="135">
        <v>1</v>
      </c>
      <c r="R22" s="134"/>
      <c r="S22" s="135"/>
      <c r="T22" s="134"/>
      <c r="U22" s="135"/>
      <c r="V22" s="137"/>
      <c r="W22" s="138"/>
      <c r="X22" s="137"/>
      <c r="Y22" s="138"/>
      <c r="Z22" s="134"/>
      <c r="AA22" s="135"/>
      <c r="AB22" s="134"/>
      <c r="AC22" s="135"/>
      <c r="AD22" s="137"/>
      <c r="AE22" s="138"/>
      <c r="AF22" s="134"/>
      <c r="AG22" s="135"/>
      <c r="AH22" s="134"/>
      <c r="AI22" s="135"/>
      <c r="AJ22" s="134"/>
      <c r="AK22" s="135"/>
      <c r="AL22" s="134"/>
      <c r="AM22" s="135"/>
      <c r="AN22" s="139"/>
      <c r="AO22" s="140"/>
      <c r="AP22" s="141"/>
      <c r="AQ22" s="142"/>
      <c r="AR22" s="143">
        <f>SUM(D22:AQ22)</f>
        <v>10</v>
      </c>
      <c r="AS22" s="144">
        <f>D22+F22+H22+J22+L22+N22+P22+R22+T22+V22+X22+Z22+AB22+AD22+AF22+AH22+AJ22+AL22+AN22+AP22</f>
        <v>2</v>
      </c>
      <c r="AT22" s="145">
        <f>IF(AR22=0,0,AS22/AR22)</f>
        <v>0.2</v>
      </c>
      <c r="AU22" s="146">
        <f>IF(AR22&gt;=$AR$69,AT22,0)</f>
        <v>0</v>
      </c>
    </row>
    <row r="23" spans="1:47" ht="13.5" customHeight="1" x14ac:dyDescent="0.15">
      <c r="A23" s="54"/>
      <c r="B23" s="55" t="s">
        <v>76</v>
      </c>
      <c r="C23" s="56"/>
      <c r="D23" s="132">
        <v>1</v>
      </c>
      <c r="E23" s="133">
        <v>1</v>
      </c>
      <c r="F23" s="132">
        <v>3</v>
      </c>
      <c r="G23" s="133">
        <v>1</v>
      </c>
      <c r="H23" s="132"/>
      <c r="I23" s="133"/>
      <c r="J23" s="134"/>
      <c r="K23" s="135"/>
      <c r="L23" s="134"/>
      <c r="M23" s="135"/>
      <c r="N23" s="134"/>
      <c r="O23" s="136"/>
      <c r="P23" s="134"/>
      <c r="Q23" s="135"/>
      <c r="R23" s="134"/>
      <c r="S23" s="135"/>
      <c r="T23" s="134">
        <v>3</v>
      </c>
      <c r="U23" s="135">
        <v>1</v>
      </c>
      <c r="V23" s="137"/>
      <c r="W23" s="138"/>
      <c r="X23" s="137"/>
      <c r="Y23" s="138"/>
      <c r="Z23" s="134"/>
      <c r="AA23" s="135"/>
      <c r="AB23" s="134"/>
      <c r="AC23" s="135"/>
      <c r="AD23" s="137"/>
      <c r="AE23" s="138"/>
      <c r="AF23" s="134"/>
      <c r="AG23" s="135"/>
      <c r="AH23" s="134"/>
      <c r="AI23" s="135"/>
      <c r="AJ23" s="134"/>
      <c r="AK23" s="135"/>
      <c r="AL23" s="134"/>
      <c r="AM23" s="135"/>
      <c r="AN23" s="139"/>
      <c r="AO23" s="140"/>
      <c r="AP23" s="141"/>
      <c r="AQ23" s="142"/>
      <c r="AR23" s="143">
        <f>SUM(D23:AQ23)</f>
        <v>10</v>
      </c>
      <c r="AS23" s="144">
        <f>D23+F23+H23+J23+L23+N23+P23+R23+T23+V23+X23+Z23+AB23+AD23+AF23+AH23+AJ23+AL23+AN23+AP23</f>
        <v>7</v>
      </c>
      <c r="AT23" s="145">
        <f>IF(AR23=0,0,AS23/AR23)</f>
        <v>0.7</v>
      </c>
      <c r="AU23" s="146">
        <f>IF(AR23&gt;=$AR$69,AT23,0)</f>
        <v>0</v>
      </c>
    </row>
    <row r="24" spans="1:47" ht="13.5" customHeight="1" x14ac:dyDescent="0.15">
      <c r="A24" s="54"/>
      <c r="B24" s="55" t="s">
        <v>77</v>
      </c>
      <c r="C24" s="56"/>
      <c r="D24" s="132"/>
      <c r="E24" s="133"/>
      <c r="F24" s="132"/>
      <c r="G24" s="133"/>
      <c r="H24" s="132"/>
      <c r="I24" s="133"/>
      <c r="J24" s="134"/>
      <c r="K24" s="135"/>
      <c r="L24" s="134">
        <v>1</v>
      </c>
      <c r="M24" s="135">
        <v>1</v>
      </c>
      <c r="N24" s="134"/>
      <c r="O24" s="136"/>
      <c r="P24" s="134"/>
      <c r="Q24" s="135"/>
      <c r="R24" s="134"/>
      <c r="S24" s="135"/>
      <c r="T24" s="134">
        <v>5</v>
      </c>
      <c r="U24" s="135">
        <v>2</v>
      </c>
      <c r="V24" s="137"/>
      <c r="W24" s="138"/>
      <c r="X24" s="137"/>
      <c r="Y24" s="138"/>
      <c r="Z24" s="134">
        <v>2</v>
      </c>
      <c r="AA24" s="135">
        <v>2</v>
      </c>
      <c r="AB24" s="134"/>
      <c r="AC24" s="135"/>
      <c r="AD24" s="137"/>
      <c r="AE24" s="138"/>
      <c r="AF24" s="134"/>
      <c r="AG24" s="135"/>
      <c r="AH24" s="134">
        <v>1</v>
      </c>
      <c r="AI24" s="135">
        <v>2</v>
      </c>
      <c r="AJ24" s="134"/>
      <c r="AK24" s="135"/>
      <c r="AL24" s="134"/>
      <c r="AM24" s="135"/>
      <c r="AN24" s="139"/>
      <c r="AO24" s="140"/>
      <c r="AP24" s="141"/>
      <c r="AQ24" s="142"/>
      <c r="AR24" s="143">
        <f>SUM(D24:AQ24)</f>
        <v>16</v>
      </c>
      <c r="AS24" s="144">
        <f>D24+F24+H24+J24+L24+N24+P24+R24+T24+V24+X24+Z24+AB24+AD24+AF24+AH24+AJ24+AL24+AN24+AP24</f>
        <v>9</v>
      </c>
      <c r="AT24" s="145">
        <f>IF(AR24=0,0,AS24/AR24)</f>
        <v>0.5625</v>
      </c>
      <c r="AU24" s="146">
        <f>IF(AR24&gt;=$AR$69,AT24,0)</f>
        <v>0</v>
      </c>
    </row>
    <row r="25" spans="1:47" ht="13.5" customHeight="1" x14ac:dyDescent="0.15">
      <c r="A25" s="54"/>
      <c r="B25" s="55" t="s">
        <v>79</v>
      </c>
      <c r="C25" s="56"/>
      <c r="D25" s="132"/>
      <c r="E25" s="133"/>
      <c r="F25" s="132"/>
      <c r="G25" s="133"/>
      <c r="H25" s="132"/>
      <c r="I25" s="133"/>
      <c r="J25" s="134"/>
      <c r="K25" s="135"/>
      <c r="L25" s="134">
        <v>1</v>
      </c>
      <c r="M25" s="135">
        <v>2</v>
      </c>
      <c r="N25" s="134"/>
      <c r="O25" s="136"/>
      <c r="P25" s="134"/>
      <c r="Q25" s="135"/>
      <c r="R25" s="134"/>
      <c r="S25" s="135"/>
      <c r="T25" s="134">
        <v>0</v>
      </c>
      <c r="U25" s="135">
        <v>0</v>
      </c>
      <c r="V25" s="137"/>
      <c r="W25" s="138"/>
      <c r="X25" s="137"/>
      <c r="Y25" s="138"/>
      <c r="Z25" s="134">
        <v>1</v>
      </c>
      <c r="AA25" s="135">
        <v>2</v>
      </c>
      <c r="AB25" s="134"/>
      <c r="AC25" s="135"/>
      <c r="AD25" s="137"/>
      <c r="AE25" s="138"/>
      <c r="AF25" s="134"/>
      <c r="AG25" s="135"/>
      <c r="AH25" s="134"/>
      <c r="AI25" s="135"/>
      <c r="AJ25" s="134"/>
      <c r="AK25" s="135"/>
      <c r="AL25" s="134"/>
      <c r="AM25" s="135"/>
      <c r="AN25" s="139"/>
      <c r="AO25" s="140"/>
      <c r="AP25" s="141"/>
      <c r="AQ25" s="142"/>
      <c r="AR25" s="143">
        <f>SUM(D25:AQ25)</f>
        <v>6</v>
      </c>
      <c r="AS25" s="144">
        <f>D25+F25+H25+J25+L25+N25+P25+R25+T25+V25+X25+Z25+AB25+AD25+AF25+AH25+AJ25+AL25+AN25+AP25</f>
        <v>2</v>
      </c>
      <c r="AT25" s="145">
        <f>IF(AR25=0,0,AS25/AR25)</f>
        <v>0.33333333333333331</v>
      </c>
      <c r="AU25" s="146">
        <f>IF(AR25&gt;=$AR$69,AT25,0)</f>
        <v>0</v>
      </c>
    </row>
    <row r="26" spans="1:47" ht="13.5" customHeight="1" x14ac:dyDescent="0.15">
      <c r="A26" s="54"/>
      <c r="B26" s="55" t="s">
        <v>80</v>
      </c>
      <c r="C26" s="56"/>
      <c r="D26" s="132"/>
      <c r="E26" s="133"/>
      <c r="F26" s="132"/>
      <c r="G26" s="133"/>
      <c r="H26" s="132"/>
      <c r="I26" s="133"/>
      <c r="J26" s="134"/>
      <c r="K26" s="135"/>
      <c r="L26" s="134">
        <v>2</v>
      </c>
      <c r="M26" s="135">
        <v>2</v>
      </c>
      <c r="N26" s="134"/>
      <c r="O26" s="136"/>
      <c r="P26" s="134"/>
      <c r="Q26" s="135"/>
      <c r="R26" s="134"/>
      <c r="S26" s="135"/>
      <c r="T26" s="134">
        <v>5</v>
      </c>
      <c r="U26" s="135">
        <v>6</v>
      </c>
      <c r="V26" s="137"/>
      <c r="W26" s="138"/>
      <c r="X26" s="137"/>
      <c r="Y26" s="138"/>
      <c r="Z26" s="134"/>
      <c r="AA26" s="135"/>
      <c r="AB26" s="134"/>
      <c r="AC26" s="135"/>
      <c r="AD26" s="137"/>
      <c r="AE26" s="138"/>
      <c r="AF26" s="134"/>
      <c r="AG26" s="135"/>
      <c r="AH26" s="134">
        <v>2</v>
      </c>
      <c r="AI26" s="135">
        <v>0</v>
      </c>
      <c r="AJ26" s="134">
        <v>2</v>
      </c>
      <c r="AK26" s="135">
        <v>1</v>
      </c>
      <c r="AL26" s="134"/>
      <c r="AM26" s="135"/>
      <c r="AN26" s="139"/>
      <c r="AO26" s="140"/>
      <c r="AP26" s="141"/>
      <c r="AQ26" s="142"/>
      <c r="AR26" s="143">
        <f>SUM(D26:AQ26)</f>
        <v>20</v>
      </c>
      <c r="AS26" s="144">
        <f>D26+F26+H26+J26+L26+N26+P26+R26+T26+V26+X26+Z26+AB26+AD26+AF26+AH26+AJ26+AL26+AN26+AP26</f>
        <v>11</v>
      </c>
      <c r="AT26" s="145">
        <f>IF(AR26=0,0,AS26/AR26)</f>
        <v>0.55000000000000004</v>
      </c>
      <c r="AU26" s="146">
        <f>IF(AR26&gt;=$AR$69,AT26,0)</f>
        <v>0</v>
      </c>
    </row>
    <row r="27" spans="1:47" ht="13.5" customHeight="1" x14ac:dyDescent="0.15">
      <c r="A27" s="54"/>
      <c r="B27" s="55" t="s">
        <v>82</v>
      </c>
      <c r="C27" s="56"/>
      <c r="D27" s="132"/>
      <c r="E27" s="133"/>
      <c r="F27" s="132"/>
      <c r="G27" s="133"/>
      <c r="H27" s="132"/>
      <c r="I27" s="133"/>
      <c r="J27" s="134"/>
      <c r="K27" s="135"/>
      <c r="L27" s="134"/>
      <c r="M27" s="135"/>
      <c r="N27" s="134"/>
      <c r="O27" s="136"/>
      <c r="P27" s="134"/>
      <c r="Q27" s="135"/>
      <c r="R27" s="134"/>
      <c r="S27" s="135"/>
      <c r="T27" s="134">
        <v>3</v>
      </c>
      <c r="U27" s="135">
        <v>1</v>
      </c>
      <c r="V27" s="137"/>
      <c r="W27" s="138"/>
      <c r="X27" s="137"/>
      <c r="Y27" s="138"/>
      <c r="Z27" s="134"/>
      <c r="AA27" s="135"/>
      <c r="AB27" s="134"/>
      <c r="AC27" s="135"/>
      <c r="AD27" s="137"/>
      <c r="AE27" s="138"/>
      <c r="AF27" s="134"/>
      <c r="AG27" s="135"/>
      <c r="AH27" s="134"/>
      <c r="AI27" s="135"/>
      <c r="AJ27" s="134"/>
      <c r="AK27" s="135"/>
      <c r="AL27" s="134"/>
      <c r="AM27" s="135"/>
      <c r="AN27" s="139"/>
      <c r="AO27" s="140"/>
      <c r="AP27" s="141"/>
      <c r="AQ27" s="142"/>
      <c r="AR27" s="143">
        <f>SUM(D27:AQ27)</f>
        <v>4</v>
      </c>
      <c r="AS27" s="144">
        <f>D27+F27+H27+J27+L27+N27+P27+R27+T27+V27+X27+Z27+AB27+AD27+AF27+AH27+AJ27+AL27+AN27+AP27</f>
        <v>3</v>
      </c>
      <c r="AT27" s="145">
        <f>IF(AR27=0,0,AS27/AR27)</f>
        <v>0.75</v>
      </c>
      <c r="AU27" s="146">
        <f>IF(AR27&gt;=$AR$69,AT27,0)</f>
        <v>0</v>
      </c>
    </row>
    <row r="28" spans="1:47" ht="13.5" customHeight="1" x14ac:dyDescent="0.15">
      <c r="A28" s="54"/>
      <c r="B28" s="68" t="s">
        <v>83</v>
      </c>
      <c r="C28" s="56"/>
      <c r="D28" s="132"/>
      <c r="E28" s="133"/>
      <c r="F28" s="132">
        <v>1</v>
      </c>
      <c r="G28" s="133">
        <v>1</v>
      </c>
      <c r="H28" s="132">
        <v>0</v>
      </c>
      <c r="I28" s="133">
        <v>1</v>
      </c>
      <c r="J28" s="134"/>
      <c r="K28" s="135"/>
      <c r="L28" s="134"/>
      <c r="M28" s="135"/>
      <c r="N28" s="134">
        <v>5</v>
      </c>
      <c r="O28" s="136">
        <v>0</v>
      </c>
      <c r="P28" s="134"/>
      <c r="Q28" s="135"/>
      <c r="R28" s="134"/>
      <c r="S28" s="135"/>
      <c r="T28" s="134">
        <v>5</v>
      </c>
      <c r="U28" s="135">
        <v>0</v>
      </c>
      <c r="V28" s="137"/>
      <c r="W28" s="138"/>
      <c r="X28" s="137"/>
      <c r="Y28" s="138"/>
      <c r="Z28" s="134"/>
      <c r="AA28" s="135"/>
      <c r="AB28" s="134"/>
      <c r="AC28" s="135"/>
      <c r="AD28" s="137"/>
      <c r="AE28" s="138"/>
      <c r="AF28" s="134"/>
      <c r="AG28" s="135"/>
      <c r="AH28" s="134"/>
      <c r="AI28" s="135"/>
      <c r="AJ28" s="134"/>
      <c r="AK28" s="135"/>
      <c r="AL28" s="134">
        <v>2</v>
      </c>
      <c r="AM28" s="135">
        <v>1</v>
      </c>
      <c r="AN28" s="139"/>
      <c r="AO28" s="140"/>
      <c r="AP28" s="141"/>
      <c r="AQ28" s="142"/>
      <c r="AR28" s="143">
        <f>SUM(D28:AQ28)</f>
        <v>16</v>
      </c>
      <c r="AS28" s="144">
        <f>D28+F28+H28+J28+L28+N28+P28+R28+T28+V28+X28+Z28+AB28+AD28+AF28+AH28+AJ28+AL28+AN28+AP28</f>
        <v>13</v>
      </c>
      <c r="AT28" s="145">
        <f>IF(AR28=0,0,AS28/AR28)</f>
        <v>0.8125</v>
      </c>
      <c r="AU28" s="146">
        <f>IF(AR28&gt;=$AR$69,AT28,0)</f>
        <v>0</v>
      </c>
    </row>
    <row r="29" spans="1:47" ht="13.5" customHeight="1" x14ac:dyDescent="0.15">
      <c r="A29" s="54"/>
      <c r="B29" s="55" t="s">
        <v>85</v>
      </c>
      <c r="C29" s="56"/>
      <c r="D29" s="132"/>
      <c r="E29" s="133"/>
      <c r="F29" s="132"/>
      <c r="G29" s="133"/>
      <c r="H29" s="132"/>
      <c r="I29" s="133"/>
      <c r="J29" s="134"/>
      <c r="K29" s="135"/>
      <c r="L29" s="134"/>
      <c r="M29" s="135"/>
      <c r="N29" s="134"/>
      <c r="O29" s="136"/>
      <c r="P29" s="134"/>
      <c r="Q29" s="135"/>
      <c r="R29" s="134"/>
      <c r="S29" s="135"/>
      <c r="T29" s="134">
        <v>1</v>
      </c>
      <c r="U29" s="135">
        <v>3</v>
      </c>
      <c r="V29" s="137"/>
      <c r="W29" s="138"/>
      <c r="X29" s="137"/>
      <c r="Y29" s="138"/>
      <c r="Z29" s="134"/>
      <c r="AA29" s="135"/>
      <c r="AB29" s="134"/>
      <c r="AC29" s="135"/>
      <c r="AD29" s="137"/>
      <c r="AE29" s="138"/>
      <c r="AF29" s="134"/>
      <c r="AG29" s="135"/>
      <c r="AH29" s="134"/>
      <c r="AI29" s="135"/>
      <c r="AJ29" s="134"/>
      <c r="AK29" s="135"/>
      <c r="AL29" s="134"/>
      <c r="AM29" s="135"/>
      <c r="AN29" s="139"/>
      <c r="AO29" s="140"/>
      <c r="AP29" s="141"/>
      <c r="AQ29" s="142"/>
      <c r="AR29" s="143">
        <f>SUM(D29:AQ29)</f>
        <v>4</v>
      </c>
      <c r="AS29" s="144">
        <f>D29+F29+H29+J29+L29+N29+P29+R29+T29+V29+X29+Z29+AB29+AD29+AF29+AH29+AJ29+AL29+AN29+AP29</f>
        <v>1</v>
      </c>
      <c r="AT29" s="145">
        <f>IF(AR29=0,0,AS29/AR29)</f>
        <v>0.25</v>
      </c>
      <c r="AU29" s="146">
        <f>IF(AR29&gt;=$AR$69,AT29,0)</f>
        <v>0</v>
      </c>
    </row>
    <row r="30" spans="1:47" ht="13.5" customHeight="1" x14ac:dyDescent="0.15">
      <c r="A30" s="67"/>
      <c r="B30" s="68" t="s">
        <v>89</v>
      </c>
      <c r="C30" s="69"/>
      <c r="D30" s="132"/>
      <c r="E30" s="133"/>
      <c r="F30" s="132">
        <v>0</v>
      </c>
      <c r="G30" s="133">
        <v>1</v>
      </c>
      <c r="H30" s="132"/>
      <c r="I30" s="133"/>
      <c r="J30" s="134"/>
      <c r="K30" s="135"/>
      <c r="L30" s="134"/>
      <c r="M30" s="135"/>
      <c r="N30" s="134"/>
      <c r="O30" s="136"/>
      <c r="P30" s="134"/>
      <c r="Q30" s="135"/>
      <c r="R30" s="134"/>
      <c r="S30" s="135"/>
      <c r="T30" s="134"/>
      <c r="U30" s="135"/>
      <c r="V30" s="137"/>
      <c r="W30" s="138"/>
      <c r="X30" s="137"/>
      <c r="Y30" s="138"/>
      <c r="Z30" s="134"/>
      <c r="AA30" s="135"/>
      <c r="AB30" s="134"/>
      <c r="AC30" s="135"/>
      <c r="AD30" s="137"/>
      <c r="AE30" s="138"/>
      <c r="AF30" s="134">
        <v>0</v>
      </c>
      <c r="AG30" s="135">
        <v>2</v>
      </c>
      <c r="AH30" s="134"/>
      <c r="AI30" s="135"/>
      <c r="AJ30" s="134">
        <v>1</v>
      </c>
      <c r="AK30" s="135">
        <v>2</v>
      </c>
      <c r="AL30" s="134"/>
      <c r="AM30" s="135"/>
      <c r="AN30" s="139"/>
      <c r="AO30" s="140"/>
      <c r="AP30" s="141"/>
      <c r="AQ30" s="142"/>
      <c r="AR30" s="143">
        <f>SUM(D30:AQ30)</f>
        <v>6</v>
      </c>
      <c r="AS30" s="144">
        <f>D30+F30+H30+J30+L30+N30+P30+R30+T30+V30+X30+Z30+AB30+AD30+AF30+AH30+AJ30+AL30+AN30+AP30</f>
        <v>1</v>
      </c>
      <c r="AT30" s="145">
        <f>IF(AR30=0,0,AS30/AR30)</f>
        <v>0.16666666666666666</v>
      </c>
      <c r="AU30" s="146">
        <f>IF(AR30&gt;=$AR$69,AT30,0)</f>
        <v>0</v>
      </c>
    </row>
    <row r="31" spans="1:47" ht="13.5" customHeight="1" x14ac:dyDescent="0.15">
      <c r="A31" s="54"/>
      <c r="B31" s="55" t="s">
        <v>90</v>
      </c>
      <c r="C31" s="56"/>
      <c r="D31" s="132"/>
      <c r="E31" s="133"/>
      <c r="F31" s="132">
        <v>3</v>
      </c>
      <c r="G31" s="133">
        <v>1</v>
      </c>
      <c r="H31" s="132">
        <v>0</v>
      </c>
      <c r="I31" s="133">
        <v>1</v>
      </c>
      <c r="J31" s="134"/>
      <c r="K31" s="135"/>
      <c r="L31" s="134"/>
      <c r="M31" s="135"/>
      <c r="N31" s="134"/>
      <c r="O31" s="136"/>
      <c r="P31" s="134"/>
      <c r="Q31" s="135"/>
      <c r="R31" s="134">
        <v>1</v>
      </c>
      <c r="S31" s="135">
        <v>1</v>
      </c>
      <c r="T31" s="134">
        <v>1</v>
      </c>
      <c r="U31" s="135">
        <v>3</v>
      </c>
      <c r="V31" s="147"/>
      <c r="W31" s="148"/>
      <c r="X31" s="137"/>
      <c r="Y31" s="138"/>
      <c r="Z31" s="134"/>
      <c r="AA31" s="135"/>
      <c r="AB31" s="134"/>
      <c r="AC31" s="135"/>
      <c r="AD31" s="137"/>
      <c r="AE31" s="138"/>
      <c r="AF31" s="134"/>
      <c r="AG31" s="135"/>
      <c r="AH31" s="134">
        <v>3</v>
      </c>
      <c r="AI31" s="135">
        <v>1</v>
      </c>
      <c r="AJ31" s="134"/>
      <c r="AK31" s="135"/>
      <c r="AL31" s="134"/>
      <c r="AM31" s="135"/>
      <c r="AN31" s="139"/>
      <c r="AO31" s="140"/>
      <c r="AP31" s="141"/>
      <c r="AQ31" s="142"/>
      <c r="AR31" s="143">
        <f>SUM(D31:AQ31)</f>
        <v>15</v>
      </c>
      <c r="AS31" s="144">
        <f>D31+F31+H31+J31+L31+N31+P31+R31+T31+V31+X31+Z31+AB31+AD31+AF31+AH31+AJ31+AL31+AN31+AP31</f>
        <v>8</v>
      </c>
      <c r="AT31" s="145">
        <f>IF(AR31=0,0,AS31/AR31)</f>
        <v>0.53333333333333333</v>
      </c>
      <c r="AU31" s="146">
        <f>IF(AR31&gt;=$AR$69,AT31,0)</f>
        <v>0</v>
      </c>
    </row>
    <row r="32" spans="1:47" ht="13.5" customHeight="1" x14ac:dyDescent="0.15">
      <c r="A32" s="67"/>
      <c r="B32" s="68" t="s">
        <v>91</v>
      </c>
      <c r="C32" s="69"/>
      <c r="D32" s="149"/>
      <c r="E32" s="150"/>
      <c r="F32" s="149"/>
      <c r="G32" s="150"/>
      <c r="H32" s="149"/>
      <c r="I32" s="150"/>
      <c r="J32" s="151"/>
      <c r="K32" s="152"/>
      <c r="L32" s="151"/>
      <c r="M32" s="152"/>
      <c r="N32" s="151"/>
      <c r="O32" s="153"/>
      <c r="P32" s="151">
        <v>1</v>
      </c>
      <c r="Q32" s="152">
        <v>2</v>
      </c>
      <c r="R32" s="151"/>
      <c r="S32" s="152"/>
      <c r="T32" s="151"/>
      <c r="U32" s="152"/>
      <c r="V32" s="147"/>
      <c r="W32" s="148"/>
      <c r="X32" s="147"/>
      <c r="Y32" s="148"/>
      <c r="Z32" s="151">
        <v>2</v>
      </c>
      <c r="AA32" s="152">
        <v>2</v>
      </c>
      <c r="AB32" s="151"/>
      <c r="AC32" s="152"/>
      <c r="AD32" s="147"/>
      <c r="AE32" s="148"/>
      <c r="AF32" s="151"/>
      <c r="AG32" s="152"/>
      <c r="AH32" s="151"/>
      <c r="AI32" s="152"/>
      <c r="AJ32" s="151"/>
      <c r="AK32" s="152"/>
      <c r="AL32" s="151"/>
      <c r="AM32" s="152"/>
      <c r="AN32" s="154"/>
      <c r="AO32" s="155"/>
      <c r="AP32" s="156"/>
      <c r="AQ32" s="157"/>
      <c r="AR32" s="143">
        <f>SUM(D32:AQ32)</f>
        <v>7</v>
      </c>
      <c r="AS32" s="144">
        <f>D32+F32+H32+J32+L32+N32+P32+R32+T32+V32+X32+Z32+AB32+AD32+AF32+AH32+AJ32+AL32+AN32+AP32</f>
        <v>3</v>
      </c>
      <c r="AT32" s="145">
        <f>IF(AR32=0,0,AS32/AR32)</f>
        <v>0.42857142857142855</v>
      </c>
      <c r="AU32" s="146">
        <f>IF(AR32&gt;=$AR$69,AT32,0)</f>
        <v>0</v>
      </c>
    </row>
    <row r="33" spans="1:47" ht="13.5" customHeight="1" x14ac:dyDescent="0.15">
      <c r="A33" s="54"/>
      <c r="B33" s="55" t="s">
        <v>93</v>
      </c>
      <c r="C33" s="56"/>
      <c r="D33" s="149"/>
      <c r="E33" s="150"/>
      <c r="F33" s="149"/>
      <c r="G33" s="150"/>
      <c r="H33" s="149">
        <v>1</v>
      </c>
      <c r="I33" s="150">
        <v>0</v>
      </c>
      <c r="J33" s="151"/>
      <c r="K33" s="152"/>
      <c r="L33" s="151"/>
      <c r="M33" s="152"/>
      <c r="N33" s="151"/>
      <c r="O33" s="153"/>
      <c r="P33" s="151"/>
      <c r="Q33" s="152"/>
      <c r="R33" s="151">
        <v>1</v>
      </c>
      <c r="S33" s="152">
        <v>0</v>
      </c>
      <c r="T33" s="151">
        <v>2</v>
      </c>
      <c r="U33" s="152">
        <v>3</v>
      </c>
      <c r="V33" s="147"/>
      <c r="W33" s="148"/>
      <c r="X33" s="147"/>
      <c r="Y33" s="148"/>
      <c r="Z33" s="151"/>
      <c r="AA33" s="152"/>
      <c r="AB33" s="151"/>
      <c r="AC33" s="152"/>
      <c r="AD33" s="147"/>
      <c r="AE33" s="148"/>
      <c r="AF33" s="151"/>
      <c r="AG33" s="152"/>
      <c r="AH33" s="151"/>
      <c r="AI33" s="152"/>
      <c r="AJ33" s="151"/>
      <c r="AK33" s="152"/>
      <c r="AL33" s="151"/>
      <c r="AM33" s="152"/>
      <c r="AN33" s="154"/>
      <c r="AO33" s="155"/>
      <c r="AP33" s="156"/>
      <c r="AQ33" s="157"/>
      <c r="AR33" s="143">
        <f>SUM(D33:AQ33)</f>
        <v>7</v>
      </c>
      <c r="AS33" s="144">
        <f>D33+F33+H33+J33+L33+N33+P33+R33+T33+V33+X33+Z33+AB33+AD33+AF33+AH33+AJ33+AL33+AN33+AP33</f>
        <v>4</v>
      </c>
      <c r="AT33" s="145">
        <f>IF(AR33=0,0,AS33/AR33)</f>
        <v>0.5714285714285714</v>
      </c>
      <c r="AU33" s="146">
        <f>IF(AR33&gt;=$AR$69,AT33,0)</f>
        <v>0</v>
      </c>
    </row>
    <row r="34" spans="1:47" ht="13.5" customHeight="1" x14ac:dyDescent="0.15">
      <c r="A34" s="54"/>
      <c r="B34" s="55" t="s">
        <v>94</v>
      </c>
      <c r="C34" s="56"/>
      <c r="D34" s="149">
        <v>2</v>
      </c>
      <c r="E34" s="150">
        <v>0</v>
      </c>
      <c r="F34" s="149">
        <v>0</v>
      </c>
      <c r="G34" s="150">
        <v>1</v>
      </c>
      <c r="H34" s="149">
        <v>0</v>
      </c>
      <c r="I34" s="150">
        <v>1</v>
      </c>
      <c r="J34" s="151">
        <v>0</v>
      </c>
      <c r="K34" s="152">
        <v>1</v>
      </c>
      <c r="L34" s="151"/>
      <c r="M34" s="152"/>
      <c r="N34" s="151"/>
      <c r="O34" s="153"/>
      <c r="P34" s="151"/>
      <c r="Q34" s="152"/>
      <c r="R34" s="151"/>
      <c r="S34" s="152"/>
      <c r="T34" s="151">
        <v>1</v>
      </c>
      <c r="U34" s="152">
        <v>2</v>
      </c>
      <c r="V34" s="147"/>
      <c r="W34" s="148"/>
      <c r="X34" s="147"/>
      <c r="Y34" s="148"/>
      <c r="Z34" s="151"/>
      <c r="AA34" s="152"/>
      <c r="AB34" s="151">
        <v>0</v>
      </c>
      <c r="AC34" s="152">
        <v>2</v>
      </c>
      <c r="AD34" s="147"/>
      <c r="AE34" s="148"/>
      <c r="AF34" s="151"/>
      <c r="AG34" s="152"/>
      <c r="AH34" s="151"/>
      <c r="AI34" s="152"/>
      <c r="AJ34" s="151">
        <v>1</v>
      </c>
      <c r="AK34" s="152">
        <v>1</v>
      </c>
      <c r="AL34" s="151">
        <v>0</v>
      </c>
      <c r="AM34" s="152">
        <v>2</v>
      </c>
      <c r="AN34" s="154"/>
      <c r="AO34" s="155"/>
      <c r="AP34" s="156"/>
      <c r="AQ34" s="157"/>
      <c r="AR34" s="143">
        <f>SUM(D34:AQ34)</f>
        <v>14</v>
      </c>
      <c r="AS34" s="144">
        <f>D34+F34+H34+J34+L34+N34+P34+R34+T34+V34+X34+Z34+AB34+AD34+AF34+AH34+AJ34+AL34+AN34+AP34</f>
        <v>4</v>
      </c>
      <c r="AT34" s="145">
        <f>IF(AR34=0,0,AS34/AR34)</f>
        <v>0.2857142857142857</v>
      </c>
      <c r="AU34" s="146">
        <f>IF(AR34&gt;=$AR$69,AT34,0)</f>
        <v>0</v>
      </c>
    </row>
    <row r="35" spans="1:47" ht="13.5" customHeight="1" x14ac:dyDescent="0.15">
      <c r="A35" s="67"/>
      <c r="B35" s="68" t="s">
        <v>95</v>
      </c>
      <c r="C35" s="69"/>
      <c r="D35" s="149"/>
      <c r="E35" s="150"/>
      <c r="F35" s="149"/>
      <c r="G35" s="150"/>
      <c r="H35" s="149"/>
      <c r="I35" s="150"/>
      <c r="J35" s="151"/>
      <c r="K35" s="152"/>
      <c r="L35" s="151"/>
      <c r="M35" s="152"/>
      <c r="N35" s="151">
        <v>0</v>
      </c>
      <c r="O35" s="153">
        <v>5</v>
      </c>
      <c r="P35" s="151"/>
      <c r="Q35" s="152"/>
      <c r="R35" s="151"/>
      <c r="S35" s="152"/>
      <c r="T35" s="151"/>
      <c r="U35" s="152"/>
      <c r="V35" s="147"/>
      <c r="W35" s="148"/>
      <c r="X35" s="147"/>
      <c r="Y35" s="148"/>
      <c r="Z35" s="151"/>
      <c r="AA35" s="152"/>
      <c r="AB35" s="151"/>
      <c r="AC35" s="152"/>
      <c r="AD35" s="147"/>
      <c r="AE35" s="148"/>
      <c r="AF35" s="151"/>
      <c r="AG35" s="152"/>
      <c r="AH35" s="151"/>
      <c r="AI35" s="152"/>
      <c r="AJ35" s="151"/>
      <c r="AK35" s="152"/>
      <c r="AL35" s="151"/>
      <c r="AM35" s="152"/>
      <c r="AN35" s="154"/>
      <c r="AO35" s="155"/>
      <c r="AP35" s="156"/>
      <c r="AQ35" s="157"/>
      <c r="AR35" s="143">
        <f>SUM(D35:AQ35)</f>
        <v>5</v>
      </c>
      <c r="AS35" s="144">
        <f>D35+F35+H35+J35+L35+N35+P35+R35+T35+V35+X35+Z35+AB35+AD35+AF35+AH35+AJ35+AL35+AN35+AP35</f>
        <v>0</v>
      </c>
      <c r="AT35" s="145">
        <f>IF(AR35=0,0,AS35/AR35)</f>
        <v>0</v>
      </c>
      <c r="AU35" s="146">
        <f>IF(AR35&gt;=$AR$69,AT35,0)</f>
        <v>0</v>
      </c>
    </row>
    <row r="36" spans="1:47" ht="13.5" customHeight="1" x14ac:dyDescent="0.15">
      <c r="A36" s="67"/>
      <c r="B36" s="68" t="s">
        <v>96</v>
      </c>
      <c r="C36" s="69"/>
      <c r="D36" s="149"/>
      <c r="E36" s="150"/>
      <c r="F36" s="149"/>
      <c r="G36" s="150"/>
      <c r="H36" s="149"/>
      <c r="I36" s="150"/>
      <c r="J36" s="151"/>
      <c r="K36" s="152"/>
      <c r="L36" s="151"/>
      <c r="M36" s="152"/>
      <c r="N36" s="151">
        <v>0</v>
      </c>
      <c r="O36" s="153">
        <v>5</v>
      </c>
      <c r="P36" s="151"/>
      <c r="Q36" s="152"/>
      <c r="R36" s="151"/>
      <c r="S36" s="152"/>
      <c r="T36" s="151"/>
      <c r="U36" s="152"/>
      <c r="V36" s="147"/>
      <c r="W36" s="148"/>
      <c r="X36" s="147"/>
      <c r="Y36" s="148"/>
      <c r="Z36" s="151"/>
      <c r="AA36" s="152"/>
      <c r="AB36" s="151"/>
      <c r="AC36" s="152"/>
      <c r="AD36" s="147"/>
      <c r="AE36" s="148"/>
      <c r="AF36" s="151"/>
      <c r="AG36" s="152"/>
      <c r="AH36" s="151"/>
      <c r="AI36" s="152"/>
      <c r="AJ36" s="151"/>
      <c r="AK36" s="152"/>
      <c r="AL36" s="151"/>
      <c r="AM36" s="152"/>
      <c r="AN36" s="154"/>
      <c r="AO36" s="155"/>
      <c r="AP36" s="156"/>
      <c r="AQ36" s="157"/>
      <c r="AR36" s="143">
        <f>SUM(D36:AQ36)</f>
        <v>5</v>
      </c>
      <c r="AS36" s="144">
        <f>D36+F36+H36+J36+L36+N36+P36+R36+T36+V36+X36+Z36+AB36+AD36+AF36+AH36+AJ36+AL36+AN36+AP36</f>
        <v>0</v>
      </c>
      <c r="AT36" s="145">
        <f>IF(AR36=0,0,AS36/AR36)</f>
        <v>0</v>
      </c>
      <c r="AU36" s="146">
        <f>IF(AR36&gt;=$AR$69,AT36,0)</f>
        <v>0</v>
      </c>
    </row>
    <row r="37" spans="1:47" ht="13.5" customHeight="1" x14ac:dyDescent="0.15">
      <c r="A37" s="54"/>
      <c r="B37" s="55" t="s">
        <v>98</v>
      </c>
      <c r="C37" s="56"/>
      <c r="D37" s="149">
        <v>2</v>
      </c>
      <c r="E37" s="150">
        <v>0</v>
      </c>
      <c r="F37" s="149"/>
      <c r="G37" s="150"/>
      <c r="H37" s="149">
        <v>0</v>
      </c>
      <c r="I37" s="150">
        <v>1</v>
      </c>
      <c r="J37" s="151"/>
      <c r="K37" s="152"/>
      <c r="L37" s="151"/>
      <c r="M37" s="152"/>
      <c r="N37" s="151"/>
      <c r="O37" s="153"/>
      <c r="P37" s="151"/>
      <c r="Q37" s="152"/>
      <c r="R37" s="151"/>
      <c r="S37" s="152"/>
      <c r="T37" s="151">
        <v>2</v>
      </c>
      <c r="U37" s="152">
        <v>1</v>
      </c>
      <c r="V37" s="147"/>
      <c r="W37" s="148"/>
      <c r="X37" s="147"/>
      <c r="Y37" s="148"/>
      <c r="Z37" s="151"/>
      <c r="AA37" s="152"/>
      <c r="AB37" s="151"/>
      <c r="AC37" s="152"/>
      <c r="AD37" s="147"/>
      <c r="AE37" s="148"/>
      <c r="AF37" s="151"/>
      <c r="AG37" s="152"/>
      <c r="AH37" s="151"/>
      <c r="AI37" s="152"/>
      <c r="AJ37" s="151"/>
      <c r="AK37" s="152"/>
      <c r="AL37" s="151"/>
      <c r="AM37" s="152"/>
      <c r="AN37" s="154"/>
      <c r="AO37" s="155"/>
      <c r="AP37" s="156"/>
      <c r="AQ37" s="157"/>
      <c r="AR37" s="143">
        <f>SUM(D37:AQ37)</f>
        <v>6</v>
      </c>
      <c r="AS37" s="144">
        <f>D37+F37+H37+J37+L37+N37+P37+R37+T37+V37+X37+Z37+AB37+AD37+AF37+AH37+AJ37+AL37+AN37+AP37</f>
        <v>4</v>
      </c>
      <c r="AT37" s="145">
        <f>IF(AR37=0,0,AS37/AR37)</f>
        <v>0.66666666666666663</v>
      </c>
      <c r="AU37" s="146">
        <f>IF(AR37&gt;=$AR$69,AT37,0)</f>
        <v>0</v>
      </c>
    </row>
    <row r="38" spans="1:47" ht="13.5" customHeight="1" x14ac:dyDescent="0.15">
      <c r="A38" s="54"/>
      <c r="B38" s="55" t="s">
        <v>99</v>
      </c>
      <c r="C38" s="56"/>
      <c r="D38" s="149"/>
      <c r="E38" s="150"/>
      <c r="F38" s="149"/>
      <c r="G38" s="150"/>
      <c r="H38" s="149">
        <v>1</v>
      </c>
      <c r="I38" s="150">
        <v>0</v>
      </c>
      <c r="J38" s="151">
        <v>0</v>
      </c>
      <c r="K38" s="152">
        <v>1</v>
      </c>
      <c r="L38" s="151"/>
      <c r="M38" s="152"/>
      <c r="N38" s="151"/>
      <c r="O38" s="153"/>
      <c r="P38" s="151"/>
      <c r="Q38" s="152"/>
      <c r="R38" s="151"/>
      <c r="S38" s="152"/>
      <c r="T38" s="151">
        <v>1</v>
      </c>
      <c r="U38" s="152">
        <v>1</v>
      </c>
      <c r="V38" s="147"/>
      <c r="W38" s="148"/>
      <c r="X38" s="147"/>
      <c r="Y38" s="148"/>
      <c r="Z38" s="151"/>
      <c r="AA38" s="152"/>
      <c r="AB38" s="151"/>
      <c r="AC38" s="152"/>
      <c r="AD38" s="147"/>
      <c r="AE38" s="148"/>
      <c r="AF38" s="151">
        <v>4</v>
      </c>
      <c r="AG38" s="152">
        <v>0</v>
      </c>
      <c r="AH38" s="151">
        <v>3</v>
      </c>
      <c r="AI38" s="152">
        <v>1</v>
      </c>
      <c r="AJ38" s="151">
        <v>2</v>
      </c>
      <c r="AK38" s="152">
        <v>1</v>
      </c>
      <c r="AL38" s="151"/>
      <c r="AM38" s="152"/>
      <c r="AN38" s="154"/>
      <c r="AO38" s="155"/>
      <c r="AP38" s="156"/>
      <c r="AQ38" s="157"/>
      <c r="AR38" s="143">
        <f>SUM(D38:AQ38)</f>
        <v>15</v>
      </c>
      <c r="AS38" s="144">
        <f>D38+F38+H38+J38+L38+N38+P38+R38+T38+V38+X38+Z38+AB38+AD38+AF38+AH38+AJ38+AL38+AN38+AP38</f>
        <v>11</v>
      </c>
      <c r="AT38" s="145">
        <f>IF(AR38=0,0,AS38/AR38)</f>
        <v>0.73333333333333328</v>
      </c>
      <c r="AU38" s="146">
        <f>IF(AR38&gt;=$AR$69,AT38,0)</f>
        <v>0</v>
      </c>
    </row>
    <row r="39" spans="1:47" ht="13.5" customHeight="1" x14ac:dyDescent="0.15">
      <c r="A39" s="54"/>
      <c r="B39" s="55" t="s">
        <v>101</v>
      </c>
      <c r="C39" s="56"/>
      <c r="D39" s="149"/>
      <c r="E39" s="150"/>
      <c r="F39" s="149"/>
      <c r="G39" s="150"/>
      <c r="H39" s="149"/>
      <c r="I39" s="150"/>
      <c r="J39" s="151"/>
      <c r="K39" s="152"/>
      <c r="L39" s="151"/>
      <c r="M39" s="152"/>
      <c r="N39" s="151">
        <v>2</v>
      </c>
      <c r="O39" s="153">
        <v>3</v>
      </c>
      <c r="P39" s="151"/>
      <c r="Q39" s="152"/>
      <c r="R39" s="151"/>
      <c r="S39" s="152"/>
      <c r="T39" s="151"/>
      <c r="U39" s="152"/>
      <c r="V39" s="147"/>
      <c r="W39" s="148"/>
      <c r="X39" s="147"/>
      <c r="Y39" s="148"/>
      <c r="Z39" s="151"/>
      <c r="AA39" s="152"/>
      <c r="AB39" s="151"/>
      <c r="AC39" s="152"/>
      <c r="AD39" s="147"/>
      <c r="AE39" s="148"/>
      <c r="AF39" s="151"/>
      <c r="AG39" s="152"/>
      <c r="AH39" s="151"/>
      <c r="AI39" s="152"/>
      <c r="AJ39" s="151"/>
      <c r="AK39" s="152"/>
      <c r="AL39" s="151"/>
      <c r="AM39" s="152"/>
      <c r="AN39" s="154"/>
      <c r="AO39" s="155"/>
      <c r="AP39" s="156"/>
      <c r="AQ39" s="157"/>
      <c r="AR39" s="143">
        <f>SUM(D39:AQ39)</f>
        <v>5</v>
      </c>
      <c r="AS39" s="144">
        <f>D39+F39+H39+J39+L39+N39+P39+R39+T39+V39+X39+Z39+AB39+AD39+AF39+AH39+AJ39+AL39+AN39+AP39</f>
        <v>2</v>
      </c>
      <c r="AT39" s="145">
        <f>IF(AR39=0,0,AS39/AR39)</f>
        <v>0.4</v>
      </c>
      <c r="AU39" s="146">
        <f>IF(AR39&gt;=$AR$69,AT39,0)</f>
        <v>0</v>
      </c>
    </row>
    <row r="40" spans="1:47" ht="13.5" customHeight="1" x14ac:dyDescent="0.15">
      <c r="A40" s="54"/>
      <c r="B40" s="55" t="s">
        <v>102</v>
      </c>
      <c r="C40" s="56"/>
      <c r="D40" s="149">
        <v>1</v>
      </c>
      <c r="E40" s="150">
        <v>1</v>
      </c>
      <c r="F40" s="149"/>
      <c r="G40" s="150"/>
      <c r="H40" s="149"/>
      <c r="I40" s="150"/>
      <c r="J40" s="151">
        <v>0</v>
      </c>
      <c r="K40" s="152">
        <v>1</v>
      </c>
      <c r="L40" s="151"/>
      <c r="M40" s="152"/>
      <c r="N40" s="151">
        <v>2</v>
      </c>
      <c r="O40" s="153">
        <v>3</v>
      </c>
      <c r="P40" s="151"/>
      <c r="Q40" s="152"/>
      <c r="R40" s="151"/>
      <c r="S40" s="152"/>
      <c r="T40" s="151"/>
      <c r="U40" s="152"/>
      <c r="V40" s="147"/>
      <c r="W40" s="148"/>
      <c r="X40" s="147"/>
      <c r="Y40" s="148"/>
      <c r="Z40" s="151"/>
      <c r="AA40" s="152"/>
      <c r="AB40" s="151">
        <v>1</v>
      </c>
      <c r="AC40" s="152">
        <v>1</v>
      </c>
      <c r="AD40" s="147"/>
      <c r="AE40" s="148"/>
      <c r="AF40" s="151">
        <v>4</v>
      </c>
      <c r="AG40" s="152">
        <v>0</v>
      </c>
      <c r="AH40" s="151"/>
      <c r="AI40" s="152"/>
      <c r="AJ40" s="151"/>
      <c r="AK40" s="152"/>
      <c r="AL40" s="151"/>
      <c r="AM40" s="152"/>
      <c r="AN40" s="154"/>
      <c r="AO40" s="155"/>
      <c r="AP40" s="156"/>
      <c r="AQ40" s="157"/>
      <c r="AR40" s="143">
        <f>SUM(D40:AQ40)</f>
        <v>14</v>
      </c>
      <c r="AS40" s="144">
        <f>D40+F40+H40+J40+L40+N40+P40+R40+T40+V40+X40+Z40+AB40+AD40+AF40+AH40+AJ40+AL40+AN40+AP40</f>
        <v>8</v>
      </c>
      <c r="AT40" s="145">
        <f>IF(AR40=0,0,AS40/AR40)</f>
        <v>0.5714285714285714</v>
      </c>
      <c r="AU40" s="146">
        <f>IF(AR40&gt;=$AR$69,AT40,0)</f>
        <v>0</v>
      </c>
    </row>
    <row r="41" spans="1:47" ht="13.5" customHeight="1" x14ac:dyDescent="0.15">
      <c r="A41" s="54"/>
      <c r="B41" s="55" t="s">
        <v>104</v>
      </c>
      <c r="C41" s="56"/>
      <c r="D41" s="149">
        <v>0</v>
      </c>
      <c r="E41" s="150">
        <v>1</v>
      </c>
      <c r="F41" s="149"/>
      <c r="G41" s="150"/>
      <c r="H41" s="149"/>
      <c r="I41" s="150"/>
      <c r="J41" s="151"/>
      <c r="K41" s="152"/>
      <c r="L41" s="151"/>
      <c r="M41" s="152"/>
      <c r="N41" s="151"/>
      <c r="O41" s="153"/>
      <c r="P41" s="151"/>
      <c r="Q41" s="152"/>
      <c r="R41" s="151"/>
      <c r="S41" s="152"/>
      <c r="T41" s="151"/>
      <c r="U41" s="152"/>
      <c r="V41" s="147"/>
      <c r="W41" s="148"/>
      <c r="X41" s="147"/>
      <c r="Y41" s="148"/>
      <c r="Z41" s="151"/>
      <c r="AA41" s="152"/>
      <c r="AB41" s="151"/>
      <c r="AC41" s="152"/>
      <c r="AD41" s="147"/>
      <c r="AE41" s="148"/>
      <c r="AF41" s="151"/>
      <c r="AG41" s="152"/>
      <c r="AH41" s="151"/>
      <c r="AI41" s="152"/>
      <c r="AJ41" s="151"/>
      <c r="AK41" s="152"/>
      <c r="AL41" s="151">
        <v>0</v>
      </c>
      <c r="AM41" s="152">
        <v>2</v>
      </c>
      <c r="AN41" s="154"/>
      <c r="AO41" s="155"/>
      <c r="AP41" s="156"/>
      <c r="AQ41" s="157"/>
      <c r="AR41" s="143">
        <f>SUM(D41:AQ41)</f>
        <v>3</v>
      </c>
      <c r="AS41" s="144">
        <f>D41+F41+H41+J41+L41+N41+P41+R41+T41+V41+X41+Z41+AB41+AD41+AF41+AH41+AJ41+AL41+AN41+AP41</f>
        <v>0</v>
      </c>
      <c r="AT41" s="145">
        <f>IF(AR41=0,0,AS41/AR41)</f>
        <v>0</v>
      </c>
      <c r="AU41" s="146">
        <f>IF(AR41&gt;=$AR$69,AT41,0)</f>
        <v>0</v>
      </c>
    </row>
    <row r="42" spans="1:47" ht="13.5" customHeight="1" x14ac:dyDescent="0.15">
      <c r="A42" s="54"/>
      <c r="B42" s="55" t="s">
        <v>105</v>
      </c>
      <c r="C42" s="56"/>
      <c r="D42" s="149"/>
      <c r="E42" s="150"/>
      <c r="F42" s="149"/>
      <c r="G42" s="150"/>
      <c r="H42" s="149"/>
      <c r="I42" s="150"/>
      <c r="J42" s="151"/>
      <c r="K42" s="152"/>
      <c r="L42" s="151"/>
      <c r="M42" s="152"/>
      <c r="N42" s="151"/>
      <c r="O42" s="153"/>
      <c r="P42" s="151"/>
      <c r="Q42" s="152"/>
      <c r="R42" s="151"/>
      <c r="S42" s="152"/>
      <c r="T42" s="151">
        <v>1</v>
      </c>
      <c r="U42" s="152">
        <v>3</v>
      </c>
      <c r="V42" s="147"/>
      <c r="W42" s="148"/>
      <c r="X42" s="147"/>
      <c r="Y42" s="148"/>
      <c r="Z42" s="151"/>
      <c r="AA42" s="152"/>
      <c r="AB42" s="151"/>
      <c r="AC42" s="152"/>
      <c r="AD42" s="147"/>
      <c r="AE42" s="148"/>
      <c r="AF42" s="151">
        <v>4</v>
      </c>
      <c r="AG42" s="152">
        <v>1</v>
      </c>
      <c r="AH42" s="151"/>
      <c r="AI42" s="152"/>
      <c r="AJ42" s="151"/>
      <c r="AK42" s="152"/>
      <c r="AL42" s="151"/>
      <c r="AM42" s="152"/>
      <c r="AN42" s="154"/>
      <c r="AO42" s="155"/>
      <c r="AP42" s="156"/>
      <c r="AQ42" s="157"/>
      <c r="AR42" s="143">
        <f>SUM(D42:AQ42)</f>
        <v>9</v>
      </c>
      <c r="AS42" s="144">
        <f>D42+F42+H42+J42+L42+N42+P42+R42+T42+V42+X42+Z42+AB42+AD42+AF42+AH42+AJ42+AL42+AN42+AP42</f>
        <v>5</v>
      </c>
      <c r="AT42" s="145">
        <f>IF(AR42=0,0,AS42/AR42)</f>
        <v>0.55555555555555558</v>
      </c>
      <c r="AU42" s="146">
        <f>IF(AR42&gt;=$AR$69,AT42,0)</f>
        <v>0</v>
      </c>
    </row>
    <row r="43" spans="1:47" ht="13.5" customHeight="1" x14ac:dyDescent="0.15">
      <c r="A43" s="54"/>
      <c r="B43" s="55" t="s">
        <v>106</v>
      </c>
      <c r="C43" s="56"/>
      <c r="D43" s="149"/>
      <c r="E43" s="150"/>
      <c r="F43" s="149"/>
      <c r="G43" s="150"/>
      <c r="H43" s="149"/>
      <c r="I43" s="150"/>
      <c r="J43" s="151"/>
      <c r="K43" s="152"/>
      <c r="L43" s="151"/>
      <c r="M43" s="152"/>
      <c r="N43" s="151"/>
      <c r="O43" s="153"/>
      <c r="P43" s="151">
        <v>0</v>
      </c>
      <c r="Q43" s="152">
        <v>1</v>
      </c>
      <c r="R43" s="151"/>
      <c r="S43" s="152"/>
      <c r="T43" s="151">
        <v>4</v>
      </c>
      <c r="U43" s="152">
        <v>2</v>
      </c>
      <c r="V43" s="147"/>
      <c r="W43" s="148"/>
      <c r="X43" s="147"/>
      <c r="Y43" s="148"/>
      <c r="Z43" s="151"/>
      <c r="AA43" s="152"/>
      <c r="AB43" s="151"/>
      <c r="AC43" s="152"/>
      <c r="AD43" s="147"/>
      <c r="AE43" s="148"/>
      <c r="AF43" s="151"/>
      <c r="AG43" s="152"/>
      <c r="AH43" s="151"/>
      <c r="AI43" s="152"/>
      <c r="AJ43" s="151"/>
      <c r="AK43" s="152"/>
      <c r="AL43" s="151">
        <v>2</v>
      </c>
      <c r="AM43" s="152">
        <v>1</v>
      </c>
      <c r="AN43" s="154"/>
      <c r="AO43" s="155"/>
      <c r="AP43" s="156"/>
      <c r="AQ43" s="157"/>
      <c r="AR43" s="143">
        <f>SUM(D43:AQ43)</f>
        <v>10</v>
      </c>
      <c r="AS43" s="144">
        <f>D43+F43+H43+J43+L43+N43+P43+R43+T43+V43+X43+Z43+AB43+AD43+AF43+AH43+AJ43+AL43+AN43+AP43</f>
        <v>6</v>
      </c>
      <c r="AT43" s="145">
        <f>IF(AR43=0,0,AS43/AR43)</f>
        <v>0.6</v>
      </c>
      <c r="AU43" s="146">
        <f>IF(AR43&gt;=$AR$69,AT43,0)</f>
        <v>0</v>
      </c>
    </row>
    <row r="44" spans="1:47" ht="13.5" customHeight="1" x14ac:dyDescent="0.15">
      <c r="A44" s="54"/>
      <c r="B44" s="55" t="s">
        <v>107</v>
      </c>
      <c r="C44" s="56"/>
      <c r="D44" s="149"/>
      <c r="E44" s="150"/>
      <c r="F44" s="149">
        <v>0</v>
      </c>
      <c r="G44" s="150">
        <v>2</v>
      </c>
      <c r="H44" s="149"/>
      <c r="I44" s="150"/>
      <c r="J44" s="151">
        <v>0</v>
      </c>
      <c r="K44" s="152">
        <v>1</v>
      </c>
      <c r="L44" s="151"/>
      <c r="M44" s="152"/>
      <c r="N44" s="151"/>
      <c r="O44" s="153"/>
      <c r="P44" s="151"/>
      <c r="Q44" s="152"/>
      <c r="R44" s="151"/>
      <c r="S44" s="152"/>
      <c r="T44" s="151">
        <v>2</v>
      </c>
      <c r="U44" s="152">
        <v>0</v>
      </c>
      <c r="V44" s="147"/>
      <c r="W44" s="148"/>
      <c r="X44" s="147"/>
      <c r="Y44" s="148"/>
      <c r="Z44" s="151"/>
      <c r="AA44" s="152"/>
      <c r="AB44" s="151"/>
      <c r="AC44" s="152"/>
      <c r="AD44" s="147"/>
      <c r="AE44" s="148"/>
      <c r="AF44" s="151">
        <v>2</v>
      </c>
      <c r="AG44" s="152">
        <v>3</v>
      </c>
      <c r="AH44" s="151"/>
      <c r="AI44" s="152"/>
      <c r="AJ44" s="151">
        <v>2</v>
      </c>
      <c r="AK44" s="152">
        <v>0</v>
      </c>
      <c r="AL44" s="151">
        <v>3</v>
      </c>
      <c r="AM44" s="152">
        <v>0</v>
      </c>
      <c r="AN44" s="154"/>
      <c r="AO44" s="155"/>
      <c r="AP44" s="156"/>
      <c r="AQ44" s="157"/>
      <c r="AR44" s="143">
        <f>SUM(D44:AQ44)</f>
        <v>15</v>
      </c>
      <c r="AS44" s="144">
        <f>D44+F44+H44+J44+L44+N44+P44+R44+T44+V44+X44+Z44+AB44+AD44+AF44+AH44+AJ44+AL44+AN44+AP44</f>
        <v>9</v>
      </c>
      <c r="AT44" s="145">
        <f>IF(AR44=0,0,AS44/AR44)</f>
        <v>0.6</v>
      </c>
      <c r="AU44" s="146">
        <f>IF(AR44&gt;=$AR$69,AT44,0)</f>
        <v>0</v>
      </c>
    </row>
    <row r="45" spans="1:47" ht="13.5" customHeight="1" x14ac:dyDescent="0.15">
      <c r="A45" s="54"/>
      <c r="B45" s="55" t="s">
        <v>109</v>
      </c>
      <c r="C45" s="56"/>
      <c r="D45" s="149">
        <v>0</v>
      </c>
      <c r="E45" s="150">
        <v>1</v>
      </c>
      <c r="F45" s="149"/>
      <c r="G45" s="150"/>
      <c r="H45" s="149">
        <v>0</v>
      </c>
      <c r="I45" s="150">
        <v>1</v>
      </c>
      <c r="J45" s="151"/>
      <c r="K45" s="152"/>
      <c r="L45" s="151"/>
      <c r="M45" s="152"/>
      <c r="N45" s="151">
        <v>1</v>
      </c>
      <c r="O45" s="153">
        <v>4</v>
      </c>
      <c r="P45" s="151"/>
      <c r="Q45" s="152"/>
      <c r="R45" s="151"/>
      <c r="S45" s="152"/>
      <c r="T45" s="151">
        <v>0</v>
      </c>
      <c r="U45" s="152">
        <v>2</v>
      </c>
      <c r="V45" s="147"/>
      <c r="W45" s="148"/>
      <c r="X45" s="147"/>
      <c r="Y45" s="148"/>
      <c r="Z45" s="151"/>
      <c r="AA45" s="152"/>
      <c r="AB45" s="151">
        <v>0</v>
      </c>
      <c r="AC45" s="152">
        <v>1</v>
      </c>
      <c r="AD45" s="147"/>
      <c r="AE45" s="148"/>
      <c r="AF45" s="151">
        <v>0</v>
      </c>
      <c r="AG45" s="152">
        <v>2</v>
      </c>
      <c r="AH45" s="151"/>
      <c r="AI45" s="152"/>
      <c r="AJ45" s="151"/>
      <c r="AK45" s="152"/>
      <c r="AL45" s="151">
        <v>0</v>
      </c>
      <c r="AM45" s="152">
        <v>2</v>
      </c>
      <c r="AN45" s="154"/>
      <c r="AO45" s="155"/>
      <c r="AP45" s="156"/>
      <c r="AQ45" s="157"/>
      <c r="AR45" s="143">
        <f>SUM(D45:AQ45)</f>
        <v>14</v>
      </c>
      <c r="AS45" s="144">
        <f>D45+F45+H45+J45+L45+N45+P45+R45+T45+V45+X45+Z45+AB45+AD45+AF45+AH45+AJ45+AL45+AN45+AP45</f>
        <v>1</v>
      </c>
      <c r="AT45" s="145">
        <f>IF(AR45=0,0,AS45/AR45)</f>
        <v>7.1428571428571425E-2</v>
      </c>
      <c r="AU45" s="146">
        <f>IF(AR45&gt;=$AR$69,AT45,0)</f>
        <v>0</v>
      </c>
    </row>
    <row r="46" spans="1:47" ht="13.5" customHeight="1" x14ac:dyDescent="0.15">
      <c r="A46" s="54"/>
      <c r="B46" s="55" t="s">
        <v>110</v>
      </c>
      <c r="C46" s="56"/>
      <c r="D46" s="149"/>
      <c r="E46" s="150"/>
      <c r="F46" s="149">
        <v>0</v>
      </c>
      <c r="G46" s="150">
        <v>1</v>
      </c>
      <c r="H46" s="149"/>
      <c r="I46" s="150"/>
      <c r="J46" s="151"/>
      <c r="K46" s="152"/>
      <c r="L46" s="151"/>
      <c r="M46" s="152"/>
      <c r="N46" s="151"/>
      <c r="O46" s="153"/>
      <c r="P46" s="151"/>
      <c r="Q46" s="152"/>
      <c r="R46" s="151"/>
      <c r="S46" s="152"/>
      <c r="T46" s="151"/>
      <c r="U46" s="152"/>
      <c r="V46" s="147"/>
      <c r="W46" s="148"/>
      <c r="X46" s="147"/>
      <c r="Y46" s="148"/>
      <c r="Z46" s="151"/>
      <c r="AA46" s="152"/>
      <c r="AB46" s="151"/>
      <c r="AC46" s="152"/>
      <c r="AD46" s="147"/>
      <c r="AE46" s="148"/>
      <c r="AF46" s="151">
        <v>1</v>
      </c>
      <c r="AG46" s="152">
        <v>2</v>
      </c>
      <c r="AH46" s="151"/>
      <c r="AI46" s="152"/>
      <c r="AJ46" s="151"/>
      <c r="AK46" s="152"/>
      <c r="AL46" s="151"/>
      <c r="AM46" s="152"/>
      <c r="AN46" s="154"/>
      <c r="AO46" s="155"/>
      <c r="AP46" s="156"/>
      <c r="AQ46" s="157"/>
      <c r="AR46" s="143">
        <f>SUM(D46:AQ46)</f>
        <v>4</v>
      </c>
      <c r="AS46" s="144">
        <f>D46+F46+H46+J46+L46+N46+P46+R46+T46+V46+X46+Z46+AB46+AD46+AF46+AH46+AJ46+AL46+AN46+AP46</f>
        <v>1</v>
      </c>
      <c r="AT46" s="145">
        <f>IF(AR46=0,0,AS46/AR46)</f>
        <v>0.25</v>
      </c>
      <c r="AU46" s="146">
        <f>IF(AR46&gt;=$AR$69,AT46,0)</f>
        <v>0</v>
      </c>
    </row>
    <row r="47" spans="1:47" ht="13.5" customHeight="1" x14ac:dyDescent="0.15">
      <c r="A47" s="54"/>
      <c r="B47" s="55" t="s">
        <v>112</v>
      </c>
      <c r="C47" s="56"/>
      <c r="D47" s="149"/>
      <c r="E47" s="150"/>
      <c r="F47" s="149"/>
      <c r="G47" s="150"/>
      <c r="H47" s="149"/>
      <c r="I47" s="150"/>
      <c r="J47" s="151">
        <v>0</v>
      </c>
      <c r="K47" s="152">
        <v>1</v>
      </c>
      <c r="L47" s="151"/>
      <c r="M47" s="152"/>
      <c r="N47" s="151"/>
      <c r="O47" s="153"/>
      <c r="P47" s="151"/>
      <c r="Q47" s="152"/>
      <c r="R47" s="151"/>
      <c r="S47" s="152"/>
      <c r="T47" s="151"/>
      <c r="U47" s="152"/>
      <c r="V47" s="147"/>
      <c r="W47" s="148"/>
      <c r="X47" s="147"/>
      <c r="Y47" s="148"/>
      <c r="Z47" s="151"/>
      <c r="AA47" s="152"/>
      <c r="AB47" s="151"/>
      <c r="AC47" s="152"/>
      <c r="AD47" s="147"/>
      <c r="AE47" s="148"/>
      <c r="AF47" s="151">
        <v>1</v>
      </c>
      <c r="AG47" s="152">
        <v>2</v>
      </c>
      <c r="AH47" s="151"/>
      <c r="AI47" s="152"/>
      <c r="AJ47" s="151">
        <v>1</v>
      </c>
      <c r="AK47" s="152">
        <v>1</v>
      </c>
      <c r="AL47" s="151"/>
      <c r="AM47" s="152"/>
      <c r="AN47" s="154"/>
      <c r="AO47" s="155"/>
      <c r="AP47" s="156"/>
      <c r="AQ47" s="157"/>
      <c r="AR47" s="143">
        <f>SUM(D47:AQ47)</f>
        <v>6</v>
      </c>
      <c r="AS47" s="144">
        <f>D47+F47+H47+J47+L47+N47+P47+R47+T47+V47+X47+Z47+AB47+AD47+AF47+AH47+AJ47+AL47+AN47+AP47</f>
        <v>2</v>
      </c>
      <c r="AT47" s="145">
        <f>IF(AR47=0,0,AS47/AR47)</f>
        <v>0.33333333333333331</v>
      </c>
      <c r="AU47" s="146">
        <f>IF(AR47&gt;=$AR$69,AT47,0)</f>
        <v>0</v>
      </c>
    </row>
    <row r="48" spans="1:47" ht="13.5" customHeight="1" x14ac:dyDescent="0.15">
      <c r="A48" s="67"/>
      <c r="B48" s="68" t="s">
        <v>114</v>
      </c>
      <c r="C48" s="69"/>
      <c r="D48" s="149">
        <v>2</v>
      </c>
      <c r="E48" s="150">
        <v>0</v>
      </c>
      <c r="F48" s="149"/>
      <c r="G48" s="150"/>
      <c r="H48" s="149"/>
      <c r="I48" s="150"/>
      <c r="J48" s="151"/>
      <c r="K48" s="152"/>
      <c r="L48" s="151"/>
      <c r="M48" s="152"/>
      <c r="N48" s="151"/>
      <c r="O48" s="153"/>
      <c r="P48" s="151"/>
      <c r="Q48" s="152"/>
      <c r="R48" s="151"/>
      <c r="S48" s="152"/>
      <c r="T48" s="151"/>
      <c r="U48" s="152"/>
      <c r="V48" s="147"/>
      <c r="W48" s="148"/>
      <c r="X48" s="147"/>
      <c r="Y48" s="148"/>
      <c r="Z48" s="151"/>
      <c r="AA48" s="152"/>
      <c r="AB48" s="151"/>
      <c r="AC48" s="152"/>
      <c r="AD48" s="147"/>
      <c r="AE48" s="148"/>
      <c r="AF48" s="151">
        <v>0</v>
      </c>
      <c r="AG48" s="152">
        <v>2</v>
      </c>
      <c r="AH48" s="151"/>
      <c r="AI48" s="152"/>
      <c r="AJ48" s="151"/>
      <c r="AK48" s="152"/>
      <c r="AL48" s="151"/>
      <c r="AM48" s="152"/>
      <c r="AN48" s="154"/>
      <c r="AO48" s="155"/>
      <c r="AP48" s="156"/>
      <c r="AQ48" s="157"/>
      <c r="AR48" s="143">
        <f>SUM(D48:AQ48)</f>
        <v>4</v>
      </c>
      <c r="AS48" s="144">
        <f>D48+F48+H48+J48+L48+N48+P48+R48+T48+V48+X48+Z48+AB48+AD48+AF48+AH48+AJ48+AL48+AN48+AP48</f>
        <v>2</v>
      </c>
      <c r="AT48" s="145">
        <f>IF(AR48=0,0,AS48/AR48)</f>
        <v>0.5</v>
      </c>
      <c r="AU48" s="146">
        <f>IF(AR48&gt;=$AR$69,AT48,0)</f>
        <v>0</v>
      </c>
    </row>
    <row r="49" spans="1:47" ht="13.5" customHeight="1" x14ac:dyDescent="0.15">
      <c r="A49" s="54"/>
      <c r="B49" s="55" t="s">
        <v>115</v>
      </c>
      <c r="C49" s="56"/>
      <c r="D49" s="149"/>
      <c r="E49" s="150"/>
      <c r="F49" s="149"/>
      <c r="G49" s="150"/>
      <c r="H49" s="149"/>
      <c r="I49" s="150"/>
      <c r="J49" s="151"/>
      <c r="K49" s="152"/>
      <c r="L49" s="151"/>
      <c r="M49" s="152"/>
      <c r="N49" s="151"/>
      <c r="O49" s="153"/>
      <c r="P49" s="151"/>
      <c r="Q49" s="152"/>
      <c r="R49" s="151"/>
      <c r="S49" s="152"/>
      <c r="T49" s="151">
        <v>0</v>
      </c>
      <c r="U49" s="152">
        <v>5</v>
      </c>
      <c r="V49" s="147"/>
      <c r="W49" s="148"/>
      <c r="X49" s="147"/>
      <c r="Y49" s="148"/>
      <c r="Z49" s="151"/>
      <c r="AA49" s="152"/>
      <c r="AB49" s="151"/>
      <c r="AC49" s="152"/>
      <c r="AD49" s="147"/>
      <c r="AE49" s="148"/>
      <c r="AF49" s="151"/>
      <c r="AG49" s="152"/>
      <c r="AH49" s="151"/>
      <c r="AI49" s="152"/>
      <c r="AJ49" s="151"/>
      <c r="AK49" s="152"/>
      <c r="AL49" s="151"/>
      <c r="AM49" s="152"/>
      <c r="AN49" s="154"/>
      <c r="AO49" s="155"/>
      <c r="AP49" s="156"/>
      <c r="AQ49" s="157"/>
      <c r="AR49" s="143">
        <f>SUM(D49:AQ49)</f>
        <v>5</v>
      </c>
      <c r="AS49" s="144">
        <f>D49+F49+H49+J49+L49+N49+P49+R49+T49+V49+X49+Z49+AB49+AD49+AF49+AH49+AJ49+AL49+AN49+AP49</f>
        <v>0</v>
      </c>
      <c r="AT49" s="145">
        <f>IF(AR49=0,0,AS49/AR49)</f>
        <v>0</v>
      </c>
      <c r="AU49" s="146">
        <f>IF(AR49&gt;=$AR$69,AT49,0)</f>
        <v>0</v>
      </c>
    </row>
    <row r="50" spans="1:47" ht="13.5" customHeight="1" x14ac:dyDescent="0.15">
      <c r="A50" s="54"/>
      <c r="B50" s="55" t="s">
        <v>116</v>
      </c>
      <c r="C50" s="56"/>
      <c r="D50" s="149">
        <v>1</v>
      </c>
      <c r="E50" s="150">
        <v>0</v>
      </c>
      <c r="F50" s="149">
        <v>1</v>
      </c>
      <c r="G50" s="150">
        <v>0</v>
      </c>
      <c r="H50" s="149"/>
      <c r="I50" s="150"/>
      <c r="J50" s="151"/>
      <c r="K50" s="152"/>
      <c r="L50" s="151"/>
      <c r="M50" s="152"/>
      <c r="N50" s="151"/>
      <c r="O50" s="153"/>
      <c r="P50" s="151"/>
      <c r="Q50" s="152"/>
      <c r="R50" s="151"/>
      <c r="S50" s="152"/>
      <c r="T50" s="151"/>
      <c r="U50" s="152"/>
      <c r="V50" s="147"/>
      <c r="W50" s="148"/>
      <c r="X50" s="147"/>
      <c r="Y50" s="148"/>
      <c r="Z50" s="151"/>
      <c r="AA50" s="152"/>
      <c r="AB50" s="151"/>
      <c r="AC50" s="152"/>
      <c r="AD50" s="147"/>
      <c r="AE50" s="148"/>
      <c r="AF50" s="151">
        <v>4</v>
      </c>
      <c r="AG50" s="152">
        <v>1</v>
      </c>
      <c r="AH50" s="151"/>
      <c r="AI50" s="152"/>
      <c r="AJ50" s="151"/>
      <c r="AK50" s="152"/>
      <c r="AL50" s="151"/>
      <c r="AM50" s="152"/>
      <c r="AN50" s="154"/>
      <c r="AO50" s="155"/>
      <c r="AP50" s="156"/>
      <c r="AQ50" s="157"/>
      <c r="AR50" s="143">
        <f>SUM(D50:AQ50)</f>
        <v>7</v>
      </c>
      <c r="AS50" s="144">
        <f>D50+F50+H50+J50+L50+N50+P50+R50+T50+V50+X50+Z50+AB50+AD50+AF50+AH50+AJ50+AL50+AN50+AP50</f>
        <v>6</v>
      </c>
      <c r="AT50" s="145">
        <f>IF(AR50=0,0,AS50/AR50)</f>
        <v>0.8571428571428571</v>
      </c>
      <c r="AU50" s="146">
        <f>IF(AR50&gt;=$AR$69,AT50,0)</f>
        <v>0</v>
      </c>
    </row>
    <row r="51" spans="1:47" ht="13.5" customHeight="1" x14ac:dyDescent="0.15">
      <c r="A51" s="54"/>
      <c r="B51" s="55" t="s">
        <v>117</v>
      </c>
      <c r="C51" s="56"/>
      <c r="D51" s="149"/>
      <c r="E51" s="150"/>
      <c r="F51" s="149"/>
      <c r="G51" s="150"/>
      <c r="H51" s="149"/>
      <c r="I51" s="150"/>
      <c r="J51" s="151"/>
      <c r="K51" s="152"/>
      <c r="L51" s="151"/>
      <c r="M51" s="152"/>
      <c r="N51" s="151"/>
      <c r="O51" s="153"/>
      <c r="P51" s="151"/>
      <c r="Q51" s="152"/>
      <c r="R51" s="151">
        <v>1</v>
      </c>
      <c r="S51" s="152">
        <v>1</v>
      </c>
      <c r="T51" s="151">
        <v>3</v>
      </c>
      <c r="U51" s="152">
        <v>2</v>
      </c>
      <c r="V51" s="147"/>
      <c r="W51" s="148"/>
      <c r="X51" s="147"/>
      <c r="Y51" s="148"/>
      <c r="Z51" s="151"/>
      <c r="AA51" s="152"/>
      <c r="AB51" s="151"/>
      <c r="AC51" s="152"/>
      <c r="AD51" s="147"/>
      <c r="AE51" s="148"/>
      <c r="AF51" s="151"/>
      <c r="AG51" s="152"/>
      <c r="AH51" s="151"/>
      <c r="AI51" s="152"/>
      <c r="AJ51" s="151"/>
      <c r="AK51" s="152"/>
      <c r="AL51" s="151"/>
      <c r="AM51" s="152"/>
      <c r="AN51" s="154"/>
      <c r="AO51" s="155"/>
      <c r="AP51" s="156"/>
      <c r="AQ51" s="157"/>
      <c r="AR51" s="143">
        <f>SUM(D51:AQ51)</f>
        <v>7</v>
      </c>
      <c r="AS51" s="144">
        <f>D51+F51+H51+J51+L51+N51+P51+R51+T51+V51+X51+Z51+AB51+AD51+AF51+AH51+AJ51+AL51+AN51+AP51</f>
        <v>4</v>
      </c>
      <c r="AT51" s="145">
        <f>IF(AR51=0,0,AS51/AR51)</f>
        <v>0.5714285714285714</v>
      </c>
      <c r="AU51" s="146">
        <f>IF(AR51&gt;=$AR$69,AT51,0)</f>
        <v>0</v>
      </c>
    </row>
    <row r="52" spans="1:47" ht="13.5" customHeight="1" x14ac:dyDescent="0.15">
      <c r="A52" s="54"/>
      <c r="B52" s="55" t="s">
        <v>118</v>
      </c>
      <c r="C52" s="56"/>
      <c r="D52" s="149">
        <v>1</v>
      </c>
      <c r="E52" s="150">
        <v>0</v>
      </c>
      <c r="F52" s="149">
        <v>0</v>
      </c>
      <c r="G52" s="150">
        <v>1</v>
      </c>
      <c r="H52" s="149">
        <v>0</v>
      </c>
      <c r="I52" s="150">
        <v>1</v>
      </c>
      <c r="J52" s="151"/>
      <c r="K52" s="152"/>
      <c r="L52" s="151"/>
      <c r="M52" s="152"/>
      <c r="N52" s="151"/>
      <c r="O52" s="153"/>
      <c r="P52" s="151"/>
      <c r="Q52" s="152"/>
      <c r="R52" s="151">
        <v>1</v>
      </c>
      <c r="S52" s="152">
        <v>1</v>
      </c>
      <c r="T52" s="151">
        <v>2</v>
      </c>
      <c r="U52" s="152">
        <v>1</v>
      </c>
      <c r="V52" s="147"/>
      <c r="W52" s="148"/>
      <c r="X52" s="147"/>
      <c r="Y52" s="148"/>
      <c r="Z52" s="151"/>
      <c r="AA52" s="152"/>
      <c r="AB52" s="151">
        <v>1</v>
      </c>
      <c r="AC52" s="152">
        <v>1</v>
      </c>
      <c r="AD52" s="147"/>
      <c r="AE52" s="148"/>
      <c r="AF52" s="151"/>
      <c r="AG52" s="152"/>
      <c r="AH52" s="151"/>
      <c r="AI52" s="152"/>
      <c r="AJ52" s="151"/>
      <c r="AK52" s="152"/>
      <c r="AL52" s="151">
        <v>2</v>
      </c>
      <c r="AM52" s="152">
        <v>1</v>
      </c>
      <c r="AN52" s="154"/>
      <c r="AO52" s="155"/>
      <c r="AP52" s="156"/>
      <c r="AQ52" s="157"/>
      <c r="AR52" s="143">
        <f>SUM(D52:AQ52)</f>
        <v>13</v>
      </c>
      <c r="AS52" s="144">
        <f>D52+F52+H52+J52+L52+N52+P52+R52+T52+V52+X52+Z52+AB52+AD52+AF52+AH52+AJ52+AL52+AN52+AP52</f>
        <v>7</v>
      </c>
      <c r="AT52" s="145">
        <f>IF(AR52=0,0,AS52/AR52)</f>
        <v>0.53846153846153844</v>
      </c>
      <c r="AU52" s="146">
        <f>IF(AR52&gt;=$AR$69,AT52,0)</f>
        <v>0</v>
      </c>
    </row>
    <row r="53" spans="1:47" ht="13.5" customHeight="1" x14ac:dyDescent="0.15">
      <c r="A53" s="54"/>
      <c r="B53" s="55" t="s">
        <v>119</v>
      </c>
      <c r="C53" s="56"/>
      <c r="D53" s="149"/>
      <c r="E53" s="150"/>
      <c r="F53" s="149"/>
      <c r="G53" s="150"/>
      <c r="H53" s="149"/>
      <c r="I53" s="150"/>
      <c r="J53" s="151"/>
      <c r="K53" s="152"/>
      <c r="L53" s="151"/>
      <c r="M53" s="152"/>
      <c r="N53" s="151"/>
      <c r="O53" s="153"/>
      <c r="P53" s="151"/>
      <c r="Q53" s="152"/>
      <c r="R53" s="151">
        <v>1</v>
      </c>
      <c r="S53" s="152">
        <v>1</v>
      </c>
      <c r="T53" s="151"/>
      <c r="U53" s="152"/>
      <c r="V53" s="147"/>
      <c r="W53" s="148"/>
      <c r="X53" s="147"/>
      <c r="Y53" s="148"/>
      <c r="Z53" s="151"/>
      <c r="AA53" s="152"/>
      <c r="AB53" s="151">
        <v>2</v>
      </c>
      <c r="AC53" s="152">
        <v>0</v>
      </c>
      <c r="AD53" s="147"/>
      <c r="AE53" s="148"/>
      <c r="AF53" s="151"/>
      <c r="AG53" s="152"/>
      <c r="AH53" s="151">
        <v>1</v>
      </c>
      <c r="AI53" s="152">
        <v>3</v>
      </c>
      <c r="AJ53" s="151">
        <v>3</v>
      </c>
      <c r="AK53" s="152">
        <v>0</v>
      </c>
      <c r="AL53" s="151"/>
      <c r="AM53" s="152"/>
      <c r="AN53" s="154"/>
      <c r="AO53" s="155"/>
      <c r="AP53" s="156"/>
      <c r="AQ53" s="157"/>
      <c r="AR53" s="143">
        <f>SUM(D53:AQ53)</f>
        <v>11</v>
      </c>
      <c r="AS53" s="144">
        <f>D53+F53+H53+J53+L53+N53+P53+R53+T53+V53+X53+Z53+AB53+AD53+AF53+AH53+AJ53+AL53+AN53+AP53</f>
        <v>7</v>
      </c>
      <c r="AT53" s="145">
        <f>IF(AR53=0,0,AS53/AR53)</f>
        <v>0.63636363636363635</v>
      </c>
      <c r="AU53" s="146">
        <f>IF(AR53&gt;=$AR$69,AT53,0)</f>
        <v>0</v>
      </c>
    </row>
    <row r="54" spans="1:47" ht="13.5" customHeight="1" x14ac:dyDescent="0.15">
      <c r="A54" s="67"/>
      <c r="B54" s="68" t="s">
        <v>124</v>
      </c>
      <c r="C54" s="69"/>
      <c r="D54" s="149"/>
      <c r="E54" s="150"/>
      <c r="F54" s="149"/>
      <c r="G54" s="150"/>
      <c r="H54" s="149"/>
      <c r="I54" s="150"/>
      <c r="J54" s="151"/>
      <c r="K54" s="152"/>
      <c r="L54" s="151"/>
      <c r="M54" s="152"/>
      <c r="N54" s="151"/>
      <c r="O54" s="153"/>
      <c r="P54" s="151"/>
      <c r="Q54" s="152"/>
      <c r="R54" s="151"/>
      <c r="S54" s="152"/>
      <c r="T54" s="151"/>
      <c r="U54" s="152"/>
      <c r="V54" s="147"/>
      <c r="W54" s="148"/>
      <c r="X54" s="147"/>
      <c r="Y54" s="148"/>
      <c r="Z54" s="151"/>
      <c r="AA54" s="152"/>
      <c r="AB54" s="151"/>
      <c r="AC54" s="152"/>
      <c r="AD54" s="147"/>
      <c r="AE54" s="148"/>
      <c r="AF54" s="151"/>
      <c r="AG54" s="152"/>
      <c r="AH54" s="151">
        <v>0</v>
      </c>
      <c r="AI54" s="152">
        <v>2</v>
      </c>
      <c r="AJ54" s="151"/>
      <c r="AK54" s="152"/>
      <c r="AL54" s="151"/>
      <c r="AM54" s="152"/>
      <c r="AN54" s="154"/>
      <c r="AO54" s="155"/>
      <c r="AP54" s="156"/>
      <c r="AQ54" s="157"/>
      <c r="AR54" s="143">
        <f>SUM(D54:AQ54)</f>
        <v>2</v>
      </c>
      <c r="AS54" s="144">
        <f>D54+F54+H54+J54+L54+N54+P54+R54+T54+V54+X54+Z54+AB54+AD54+AF54+AH54+AJ54+AL54+AN54+AP54</f>
        <v>0</v>
      </c>
      <c r="AT54" s="145">
        <f>IF(AR54=0,0,AS54/AR54)</f>
        <v>0</v>
      </c>
      <c r="AU54" s="146">
        <f>IF(AR54&gt;=$AR$69,AT54,0)</f>
        <v>0</v>
      </c>
    </row>
    <row r="55" spans="1:47" ht="13.5" customHeight="1" x14ac:dyDescent="0.15">
      <c r="A55" s="54"/>
      <c r="B55" s="55" t="s">
        <v>126</v>
      </c>
      <c r="C55" s="56"/>
      <c r="D55" s="149"/>
      <c r="E55" s="150"/>
      <c r="F55" s="149"/>
      <c r="G55" s="150"/>
      <c r="H55" s="149"/>
      <c r="I55" s="150"/>
      <c r="J55" s="151"/>
      <c r="K55" s="152"/>
      <c r="L55" s="151"/>
      <c r="M55" s="152"/>
      <c r="N55" s="151"/>
      <c r="O55" s="153"/>
      <c r="P55" s="151"/>
      <c r="Q55" s="152"/>
      <c r="R55" s="151"/>
      <c r="S55" s="152"/>
      <c r="T55" s="151"/>
      <c r="U55" s="152"/>
      <c r="V55" s="147"/>
      <c r="W55" s="148"/>
      <c r="X55" s="147"/>
      <c r="Y55" s="148"/>
      <c r="Z55" s="151"/>
      <c r="AA55" s="152"/>
      <c r="AB55" s="151">
        <v>1</v>
      </c>
      <c r="AC55" s="152">
        <v>1</v>
      </c>
      <c r="AD55" s="147"/>
      <c r="AE55" s="148"/>
      <c r="AF55" s="151">
        <v>2</v>
      </c>
      <c r="AG55" s="152">
        <v>3</v>
      </c>
      <c r="AH55" s="151"/>
      <c r="AI55" s="152"/>
      <c r="AJ55" s="151"/>
      <c r="AK55" s="152"/>
      <c r="AL55" s="151"/>
      <c r="AM55" s="152"/>
      <c r="AN55" s="154"/>
      <c r="AO55" s="155"/>
      <c r="AP55" s="156"/>
      <c r="AQ55" s="157"/>
      <c r="AR55" s="143">
        <f>SUM(D55:AQ55)</f>
        <v>7</v>
      </c>
      <c r="AS55" s="144">
        <f>D55+F55+H55+J55+L55+N55+P55+R55+T55+V55+X55+Z55+AB55+AD55+AF55+AH55+AJ55+AL55+AN55+AP55</f>
        <v>3</v>
      </c>
      <c r="AT55" s="145">
        <f>IF(AR55=0,0,AS55/AR55)</f>
        <v>0.42857142857142855</v>
      </c>
      <c r="AU55" s="146">
        <f>IF(AR55&gt;=$AR$69,AT55,0)</f>
        <v>0</v>
      </c>
    </row>
    <row r="56" spans="1:47" ht="13.5" customHeight="1" x14ac:dyDescent="0.15">
      <c r="A56" s="67"/>
      <c r="B56" s="68" t="s">
        <v>129</v>
      </c>
      <c r="C56" s="69"/>
      <c r="D56" s="149">
        <v>0</v>
      </c>
      <c r="E56" s="150">
        <v>2</v>
      </c>
      <c r="F56" s="149"/>
      <c r="G56" s="150"/>
      <c r="H56" s="149"/>
      <c r="I56" s="150"/>
      <c r="J56" s="151"/>
      <c r="K56" s="152"/>
      <c r="L56" s="151"/>
      <c r="M56" s="152"/>
      <c r="N56" s="151"/>
      <c r="O56" s="153"/>
      <c r="P56" s="151"/>
      <c r="Q56" s="152"/>
      <c r="R56" s="151"/>
      <c r="S56" s="152"/>
      <c r="T56" s="151"/>
      <c r="U56" s="152"/>
      <c r="V56" s="147"/>
      <c r="W56" s="148"/>
      <c r="X56" s="147"/>
      <c r="Y56" s="148"/>
      <c r="Z56" s="151"/>
      <c r="AA56" s="152"/>
      <c r="AB56" s="151"/>
      <c r="AC56" s="152"/>
      <c r="AD56" s="147"/>
      <c r="AE56" s="148"/>
      <c r="AF56" s="151">
        <v>1</v>
      </c>
      <c r="AG56" s="152">
        <v>1</v>
      </c>
      <c r="AH56" s="151"/>
      <c r="AI56" s="152"/>
      <c r="AJ56" s="151"/>
      <c r="AK56" s="152"/>
      <c r="AL56" s="151"/>
      <c r="AM56" s="152"/>
      <c r="AN56" s="154"/>
      <c r="AO56" s="155"/>
      <c r="AP56" s="156"/>
      <c r="AQ56" s="157"/>
      <c r="AR56" s="143">
        <f>SUM(D56:AQ56)</f>
        <v>4</v>
      </c>
      <c r="AS56" s="144">
        <f>D56+F56+H56+J56+L56+N56+P56+R56+T56+V56+X56+Z56+AB56+AD56+AF56+AH56+AJ56+AL56+AN56+AP56</f>
        <v>1</v>
      </c>
      <c r="AT56" s="145">
        <f>IF(AR56=0,0,AS56/AR56)</f>
        <v>0.25</v>
      </c>
      <c r="AU56" s="146">
        <f>IF(AR56&gt;=$AR$69,AT56,0)</f>
        <v>0</v>
      </c>
    </row>
    <row r="57" spans="1:47" ht="13.5" customHeight="1" x14ac:dyDescent="0.15">
      <c r="A57" s="67"/>
      <c r="B57" s="68" t="s">
        <v>130</v>
      </c>
      <c r="C57" s="69"/>
      <c r="D57" s="149"/>
      <c r="E57" s="150"/>
      <c r="F57" s="149"/>
      <c r="G57" s="150"/>
      <c r="H57" s="149"/>
      <c r="I57" s="150"/>
      <c r="J57" s="151"/>
      <c r="K57" s="152"/>
      <c r="L57" s="151"/>
      <c r="M57" s="152"/>
      <c r="N57" s="151"/>
      <c r="O57" s="153"/>
      <c r="P57" s="151"/>
      <c r="Q57" s="152"/>
      <c r="R57" s="151"/>
      <c r="S57" s="152"/>
      <c r="T57" s="151"/>
      <c r="U57" s="152"/>
      <c r="V57" s="147"/>
      <c r="W57" s="148"/>
      <c r="X57" s="147"/>
      <c r="Y57" s="148"/>
      <c r="Z57" s="151"/>
      <c r="AA57" s="152"/>
      <c r="AB57" s="151"/>
      <c r="AC57" s="152"/>
      <c r="AD57" s="147"/>
      <c r="AE57" s="148"/>
      <c r="AF57" s="151"/>
      <c r="AG57" s="152"/>
      <c r="AH57" s="151">
        <v>0</v>
      </c>
      <c r="AI57" s="152">
        <v>2</v>
      </c>
      <c r="AJ57" s="151">
        <v>0</v>
      </c>
      <c r="AK57" s="152">
        <v>3</v>
      </c>
      <c r="AL57" s="151"/>
      <c r="AM57" s="152"/>
      <c r="AN57" s="154"/>
      <c r="AO57" s="155"/>
      <c r="AP57" s="156"/>
      <c r="AQ57" s="157"/>
      <c r="AR57" s="143">
        <f>SUM(D57:AQ57)</f>
        <v>5</v>
      </c>
      <c r="AS57" s="144">
        <f>D57+F57+H57+J57+L57+N57+P57+R57+T57+V57+X57+Z57+AB57+AD57+AF57+AH57+AJ57+AL57+AN57+AP57</f>
        <v>0</v>
      </c>
      <c r="AT57" s="145">
        <f>IF(AR57=0,0,AS57/AR57)</f>
        <v>0</v>
      </c>
      <c r="AU57" s="146">
        <f>IF(AR57&gt;=$AR$69,AT57,0)</f>
        <v>0</v>
      </c>
    </row>
    <row r="58" spans="1:47" ht="13.5" customHeight="1" x14ac:dyDescent="0.15">
      <c r="A58" s="46"/>
      <c r="B58" s="55"/>
      <c r="C58" s="56"/>
      <c r="D58" s="149"/>
      <c r="E58" s="150"/>
      <c r="F58" s="149"/>
      <c r="G58" s="150"/>
      <c r="H58" s="149"/>
      <c r="I58" s="150"/>
      <c r="J58" s="151"/>
      <c r="K58" s="152"/>
      <c r="L58" s="151"/>
      <c r="M58" s="152"/>
      <c r="N58" s="151"/>
      <c r="O58" s="153"/>
      <c r="P58" s="151"/>
      <c r="Q58" s="152"/>
      <c r="R58" s="151"/>
      <c r="S58" s="152"/>
      <c r="T58" s="151"/>
      <c r="U58" s="152"/>
      <c r="V58" s="147"/>
      <c r="W58" s="148"/>
      <c r="X58" s="147"/>
      <c r="Y58" s="148"/>
      <c r="Z58" s="151"/>
      <c r="AA58" s="152"/>
      <c r="AB58" s="151"/>
      <c r="AC58" s="152"/>
      <c r="AD58" s="147"/>
      <c r="AE58" s="148"/>
      <c r="AF58" s="151"/>
      <c r="AG58" s="152"/>
      <c r="AH58" s="151"/>
      <c r="AI58" s="152"/>
      <c r="AJ58" s="151"/>
      <c r="AK58" s="152"/>
      <c r="AL58" s="151"/>
      <c r="AM58" s="152"/>
      <c r="AN58" s="154"/>
      <c r="AO58" s="155"/>
      <c r="AP58" s="156"/>
      <c r="AQ58" s="157"/>
      <c r="AR58" s="158"/>
      <c r="AS58" s="159"/>
      <c r="AT58" s="160"/>
      <c r="AU58" s="161"/>
    </row>
    <row r="59" spans="1:47" ht="13.5" customHeight="1" x14ac:dyDescent="0.15">
      <c r="A59" s="70"/>
      <c r="B59" s="70"/>
      <c r="C59" s="71"/>
      <c r="D59" s="149"/>
      <c r="E59" s="150"/>
      <c r="F59" s="149"/>
      <c r="G59" s="150"/>
      <c r="H59" s="149"/>
      <c r="I59" s="150"/>
      <c r="J59" s="151"/>
      <c r="K59" s="152"/>
      <c r="L59" s="151"/>
      <c r="M59" s="152"/>
      <c r="N59" s="151"/>
      <c r="O59" s="153"/>
      <c r="P59" s="151"/>
      <c r="Q59" s="152"/>
      <c r="R59" s="151"/>
      <c r="S59" s="152"/>
      <c r="T59" s="151"/>
      <c r="U59" s="152"/>
      <c r="V59" s="147"/>
      <c r="W59" s="148"/>
      <c r="X59" s="147"/>
      <c r="Y59" s="148"/>
      <c r="Z59" s="151"/>
      <c r="AA59" s="152"/>
      <c r="AB59" s="151"/>
      <c r="AC59" s="152"/>
      <c r="AD59" s="147"/>
      <c r="AE59" s="148"/>
      <c r="AF59" s="151"/>
      <c r="AG59" s="152"/>
      <c r="AH59" s="151"/>
      <c r="AI59" s="152"/>
      <c r="AJ59" s="151"/>
      <c r="AK59" s="152"/>
      <c r="AL59" s="151"/>
      <c r="AM59" s="152"/>
      <c r="AN59" s="154"/>
      <c r="AO59" s="155"/>
      <c r="AP59" s="156"/>
      <c r="AQ59" s="157"/>
      <c r="AR59" s="158"/>
      <c r="AS59" s="159"/>
      <c r="AT59" s="160"/>
      <c r="AU59" s="161"/>
    </row>
    <row r="60" spans="1:47" ht="13.5" customHeight="1" x14ac:dyDescent="0.15">
      <c r="B60" s="55"/>
      <c r="C60" s="56"/>
      <c r="D60" s="149"/>
      <c r="E60" s="150"/>
      <c r="F60" s="149"/>
      <c r="G60" s="150"/>
      <c r="H60" s="149"/>
      <c r="I60" s="150"/>
      <c r="J60" s="151"/>
      <c r="K60" s="152"/>
      <c r="L60" s="151"/>
      <c r="M60" s="152"/>
      <c r="N60" s="151"/>
      <c r="O60" s="153"/>
      <c r="P60" s="151"/>
      <c r="Q60" s="152"/>
      <c r="R60" s="151"/>
      <c r="S60" s="152"/>
      <c r="T60" s="151"/>
      <c r="U60" s="152"/>
      <c r="V60" s="147"/>
      <c r="W60" s="148"/>
      <c r="X60" s="147"/>
      <c r="Y60" s="148"/>
      <c r="Z60" s="151"/>
      <c r="AA60" s="152"/>
      <c r="AB60" s="151"/>
      <c r="AC60" s="152"/>
      <c r="AD60" s="147"/>
      <c r="AE60" s="148"/>
      <c r="AF60" s="151"/>
      <c r="AG60" s="152"/>
      <c r="AH60" s="151"/>
      <c r="AI60" s="152"/>
      <c r="AJ60" s="151"/>
      <c r="AK60" s="152"/>
      <c r="AL60" s="151"/>
      <c r="AM60" s="152"/>
      <c r="AN60" s="154"/>
      <c r="AO60" s="155"/>
      <c r="AP60" s="156"/>
      <c r="AQ60" s="157"/>
      <c r="AR60" s="143"/>
      <c r="AS60" s="144"/>
      <c r="AT60" s="145"/>
      <c r="AU60" s="146"/>
    </row>
    <row r="61" spans="1:47" ht="13.5" customHeight="1" x14ac:dyDescent="0.15">
      <c r="B61" s="55"/>
      <c r="C61" s="56"/>
      <c r="D61" s="149"/>
      <c r="E61" s="150"/>
      <c r="F61" s="149"/>
      <c r="G61" s="150"/>
      <c r="H61" s="149"/>
      <c r="I61" s="150"/>
      <c r="J61" s="151"/>
      <c r="K61" s="152"/>
      <c r="L61" s="151"/>
      <c r="M61" s="152"/>
      <c r="N61" s="151"/>
      <c r="O61" s="153"/>
      <c r="P61" s="151"/>
      <c r="Q61" s="152"/>
      <c r="R61" s="151"/>
      <c r="S61" s="152"/>
      <c r="T61" s="151"/>
      <c r="U61" s="152"/>
      <c r="V61" s="147"/>
      <c r="W61" s="148"/>
      <c r="X61" s="147"/>
      <c r="Y61" s="148"/>
      <c r="Z61" s="151"/>
      <c r="AA61" s="152"/>
      <c r="AB61" s="151"/>
      <c r="AC61" s="152"/>
      <c r="AD61" s="147"/>
      <c r="AE61" s="148"/>
      <c r="AF61" s="151"/>
      <c r="AG61" s="152"/>
      <c r="AH61" s="151"/>
      <c r="AI61" s="152"/>
      <c r="AJ61" s="151"/>
      <c r="AK61" s="152"/>
      <c r="AL61" s="151"/>
      <c r="AM61" s="152"/>
      <c r="AN61" s="154"/>
      <c r="AO61" s="155"/>
      <c r="AP61" s="156"/>
      <c r="AQ61" s="157"/>
      <c r="AR61" s="143"/>
      <c r="AS61" s="144"/>
      <c r="AT61" s="145"/>
      <c r="AU61" s="146"/>
    </row>
    <row r="62" spans="1:47" ht="13.5" customHeight="1" x14ac:dyDescent="0.15">
      <c r="B62" s="55"/>
      <c r="C62" s="56"/>
      <c r="D62" s="149"/>
      <c r="E62" s="150"/>
      <c r="F62" s="149"/>
      <c r="G62" s="150"/>
      <c r="H62" s="149"/>
      <c r="I62" s="150"/>
      <c r="J62" s="151"/>
      <c r="K62" s="152"/>
      <c r="L62" s="151"/>
      <c r="M62" s="152"/>
      <c r="N62" s="151"/>
      <c r="O62" s="153"/>
      <c r="P62" s="151"/>
      <c r="Q62" s="152"/>
      <c r="R62" s="151"/>
      <c r="S62" s="152"/>
      <c r="T62" s="151"/>
      <c r="U62" s="152"/>
      <c r="V62" s="147"/>
      <c r="W62" s="148"/>
      <c r="X62" s="147"/>
      <c r="Y62" s="148"/>
      <c r="Z62" s="151"/>
      <c r="AA62" s="152"/>
      <c r="AB62" s="151"/>
      <c r="AC62" s="152"/>
      <c r="AD62" s="147"/>
      <c r="AE62" s="148"/>
      <c r="AF62" s="151"/>
      <c r="AG62" s="152"/>
      <c r="AH62" s="151"/>
      <c r="AI62" s="152"/>
      <c r="AJ62" s="151"/>
      <c r="AK62" s="152"/>
      <c r="AL62" s="151"/>
      <c r="AM62" s="152"/>
      <c r="AN62" s="154"/>
      <c r="AO62" s="155"/>
      <c r="AP62" s="156"/>
      <c r="AQ62" s="157"/>
      <c r="AR62" s="143"/>
      <c r="AS62" s="144"/>
      <c r="AT62" s="145"/>
      <c r="AU62" s="146"/>
    </row>
    <row r="63" spans="1:47" ht="13.5" customHeight="1" x14ac:dyDescent="0.15">
      <c r="B63" s="55"/>
      <c r="C63" s="56"/>
      <c r="D63" s="149"/>
      <c r="E63" s="150"/>
      <c r="F63" s="149"/>
      <c r="G63" s="150"/>
      <c r="H63" s="149"/>
      <c r="I63" s="150"/>
      <c r="J63" s="151"/>
      <c r="K63" s="152"/>
      <c r="L63" s="151"/>
      <c r="M63" s="152"/>
      <c r="N63" s="151"/>
      <c r="O63" s="153"/>
      <c r="P63" s="151"/>
      <c r="Q63" s="152"/>
      <c r="R63" s="151"/>
      <c r="S63" s="152"/>
      <c r="T63" s="151"/>
      <c r="U63" s="152"/>
      <c r="V63" s="147"/>
      <c r="W63" s="148"/>
      <c r="X63" s="147"/>
      <c r="Y63" s="148"/>
      <c r="Z63" s="151"/>
      <c r="AA63" s="152"/>
      <c r="AB63" s="151"/>
      <c r="AC63" s="152"/>
      <c r="AD63" s="147"/>
      <c r="AE63" s="148"/>
      <c r="AF63" s="151"/>
      <c r="AG63" s="152"/>
      <c r="AH63" s="151"/>
      <c r="AI63" s="152"/>
      <c r="AJ63" s="151"/>
      <c r="AK63" s="152"/>
      <c r="AL63" s="151"/>
      <c r="AM63" s="152"/>
      <c r="AN63" s="154"/>
      <c r="AO63" s="155"/>
      <c r="AP63" s="156"/>
      <c r="AQ63" s="157"/>
      <c r="AR63" s="143"/>
      <c r="AS63" s="144"/>
      <c r="AT63" s="145"/>
      <c r="AU63" s="146"/>
    </row>
    <row r="64" spans="1:47" ht="13.5" customHeight="1" thickBot="1" x14ac:dyDescent="0.2">
      <c r="A64" s="46"/>
      <c r="B64" s="162"/>
      <c r="C64" s="163"/>
      <c r="D64" s="164"/>
      <c r="E64" s="165"/>
      <c r="F64" s="166"/>
      <c r="G64" s="167"/>
      <c r="H64" s="166"/>
      <c r="I64" s="167"/>
      <c r="J64" s="166"/>
      <c r="K64" s="168"/>
      <c r="L64" s="166"/>
      <c r="M64" s="167"/>
      <c r="N64" s="166"/>
      <c r="O64" s="168"/>
      <c r="P64" s="166"/>
      <c r="Q64" s="167"/>
      <c r="R64" s="166"/>
      <c r="S64" s="167"/>
      <c r="T64" s="166"/>
      <c r="U64" s="167"/>
      <c r="V64" s="169"/>
      <c r="W64" s="170"/>
      <c r="X64" s="169"/>
      <c r="Y64" s="170"/>
      <c r="Z64" s="166"/>
      <c r="AA64" s="167"/>
      <c r="AB64" s="166"/>
      <c r="AC64" s="167"/>
      <c r="AD64" s="169"/>
      <c r="AE64" s="170"/>
      <c r="AF64" s="166"/>
      <c r="AG64" s="167"/>
      <c r="AH64" s="166"/>
      <c r="AI64" s="167"/>
      <c r="AJ64" s="166"/>
      <c r="AK64" s="167"/>
      <c r="AL64" s="166"/>
      <c r="AM64" s="167"/>
      <c r="AN64" s="171"/>
      <c r="AO64" s="172"/>
      <c r="AP64" s="173"/>
      <c r="AQ64" s="174"/>
      <c r="AR64" s="175">
        <f>SUM(D64:AQ64)</f>
        <v>0</v>
      </c>
      <c r="AS64" s="176">
        <f>D64+F64+H64+J64+L64+N64+P64+R64+T64+V64+X64+Z64+AB64+AD64+AF64+AH64+AJ64+AL64+AN64+AP64</f>
        <v>0</v>
      </c>
      <c r="AT64" s="177">
        <f t="shared" ref="AT64" si="0">IF(AR64=0,0,AS64/AR64)</f>
        <v>0</v>
      </c>
      <c r="AU64" s="178">
        <f>IF(AR64&gt;=$AR$69,AT64,0)</f>
        <v>0</v>
      </c>
    </row>
    <row r="65" spans="4:47" ht="13.5" customHeight="1" thickBot="1" x14ac:dyDescent="0.2">
      <c r="D65" s="72">
        <f t="shared" ref="D65:AQ65" si="1">SUM(D6:D64)</f>
        <v>12</v>
      </c>
      <c r="E65" s="72">
        <f t="shared" si="1"/>
        <v>10</v>
      </c>
      <c r="F65" s="72">
        <f t="shared" si="1"/>
        <v>17</v>
      </c>
      <c r="G65" s="72">
        <f t="shared" si="1"/>
        <v>18</v>
      </c>
      <c r="H65" s="79">
        <f t="shared" si="1"/>
        <v>6</v>
      </c>
      <c r="I65" s="79">
        <f t="shared" si="1"/>
        <v>14</v>
      </c>
      <c r="J65" s="73">
        <f t="shared" si="1"/>
        <v>2</v>
      </c>
      <c r="K65" s="73">
        <f t="shared" si="1"/>
        <v>9</v>
      </c>
      <c r="L65" s="73">
        <f t="shared" si="1"/>
        <v>19</v>
      </c>
      <c r="M65" s="73">
        <f t="shared" si="1"/>
        <v>33</v>
      </c>
      <c r="N65" s="73">
        <f t="shared" si="1"/>
        <v>22</v>
      </c>
      <c r="O65" s="73">
        <f t="shared" si="1"/>
        <v>28</v>
      </c>
      <c r="P65" s="73">
        <f t="shared" si="1"/>
        <v>12</v>
      </c>
      <c r="Q65" s="73">
        <f t="shared" si="1"/>
        <v>11</v>
      </c>
      <c r="R65" s="73">
        <f t="shared" si="1"/>
        <v>16</v>
      </c>
      <c r="S65" s="73">
        <f t="shared" si="1"/>
        <v>9</v>
      </c>
      <c r="T65" s="73">
        <f t="shared" si="1"/>
        <v>78</v>
      </c>
      <c r="U65" s="73">
        <f t="shared" si="1"/>
        <v>76</v>
      </c>
      <c r="V65" s="179">
        <f t="shared" si="1"/>
        <v>0</v>
      </c>
      <c r="W65" s="179">
        <f t="shared" si="1"/>
        <v>0</v>
      </c>
      <c r="X65" s="179">
        <f t="shared" si="1"/>
        <v>0</v>
      </c>
      <c r="Y65" s="179">
        <f t="shared" si="1"/>
        <v>0</v>
      </c>
      <c r="Z65">
        <f t="shared" si="1"/>
        <v>26</v>
      </c>
      <c r="AA65">
        <f t="shared" si="1"/>
        <v>25</v>
      </c>
      <c r="AB65">
        <f t="shared" si="1"/>
        <v>9</v>
      </c>
      <c r="AC65">
        <f t="shared" si="1"/>
        <v>8</v>
      </c>
      <c r="AD65" s="179">
        <f t="shared" si="1"/>
        <v>0</v>
      </c>
      <c r="AE65" s="179">
        <f t="shared" si="1"/>
        <v>0</v>
      </c>
      <c r="AF65">
        <f t="shared" si="1"/>
        <v>28</v>
      </c>
      <c r="AG65">
        <f t="shared" si="1"/>
        <v>20</v>
      </c>
      <c r="AH65">
        <f t="shared" si="1"/>
        <v>32</v>
      </c>
      <c r="AI65">
        <f t="shared" si="1"/>
        <v>28</v>
      </c>
      <c r="AJ65">
        <f t="shared" si="1"/>
        <v>30</v>
      </c>
      <c r="AK65">
        <f t="shared" si="1"/>
        <v>18</v>
      </c>
      <c r="AL65">
        <f t="shared" si="1"/>
        <v>9</v>
      </c>
      <c r="AM65">
        <f t="shared" si="1"/>
        <v>9</v>
      </c>
      <c r="AN65">
        <f t="shared" si="1"/>
        <v>0</v>
      </c>
      <c r="AO65">
        <f t="shared" si="1"/>
        <v>0</v>
      </c>
      <c r="AP65">
        <f t="shared" si="1"/>
        <v>0</v>
      </c>
      <c r="AQ65">
        <f t="shared" si="1"/>
        <v>0</v>
      </c>
    </row>
    <row r="66" spans="4:47" ht="13.5" customHeight="1" thickBot="1" x14ac:dyDescent="0.2">
      <c r="D66" s="180">
        <f t="shared" ref="D66:AQ66" si="2">IF(D65=0,"",AVERAGE(D6:D64))</f>
        <v>0.8571428571428571</v>
      </c>
      <c r="E66" s="181">
        <f t="shared" si="2"/>
        <v>0.7142857142857143</v>
      </c>
      <c r="F66" s="182">
        <f t="shared" si="2"/>
        <v>0.85</v>
      </c>
      <c r="G66" s="180">
        <f t="shared" si="2"/>
        <v>0.9</v>
      </c>
      <c r="H66" s="183">
        <f t="shared" si="2"/>
        <v>0.3</v>
      </c>
      <c r="I66" s="184">
        <f t="shared" si="2"/>
        <v>0.7</v>
      </c>
      <c r="J66" s="180">
        <f t="shared" si="2"/>
        <v>0.2</v>
      </c>
      <c r="K66" s="181">
        <f t="shared" si="2"/>
        <v>0.9</v>
      </c>
      <c r="L66" s="183">
        <f t="shared" si="2"/>
        <v>1.1875</v>
      </c>
      <c r="M66" s="184">
        <f t="shared" si="2"/>
        <v>2.0625</v>
      </c>
      <c r="N66" s="180">
        <f t="shared" si="2"/>
        <v>2.2000000000000002</v>
      </c>
      <c r="O66" s="181">
        <f t="shared" si="2"/>
        <v>2.8</v>
      </c>
      <c r="P66" s="180">
        <f t="shared" si="2"/>
        <v>1.7142857142857142</v>
      </c>
      <c r="Q66" s="181">
        <f t="shared" si="2"/>
        <v>1.5714285714285714</v>
      </c>
      <c r="R66" s="180">
        <f t="shared" si="2"/>
        <v>1.7777777777777777</v>
      </c>
      <c r="S66" s="181">
        <f t="shared" si="2"/>
        <v>1</v>
      </c>
      <c r="T66" s="180">
        <f t="shared" si="2"/>
        <v>2.3636363636363638</v>
      </c>
      <c r="U66" s="181">
        <f t="shared" si="2"/>
        <v>2.3030303030303032</v>
      </c>
      <c r="V66" s="185" t="str">
        <f t="shared" si="2"/>
        <v/>
      </c>
      <c r="W66" s="186" t="str">
        <f t="shared" si="2"/>
        <v/>
      </c>
      <c r="X66" s="185" t="str">
        <f t="shared" si="2"/>
        <v/>
      </c>
      <c r="Y66" s="186" t="str">
        <f t="shared" si="2"/>
        <v/>
      </c>
      <c r="Z66" s="183">
        <f t="shared" si="2"/>
        <v>2</v>
      </c>
      <c r="AA66" s="184">
        <f t="shared" si="2"/>
        <v>1.9230769230769231</v>
      </c>
      <c r="AB66" s="183">
        <f t="shared" si="2"/>
        <v>1</v>
      </c>
      <c r="AC66" s="184">
        <f t="shared" si="2"/>
        <v>0.88888888888888884</v>
      </c>
      <c r="AD66" s="185" t="str">
        <f t="shared" si="2"/>
        <v/>
      </c>
      <c r="AE66" s="186" t="str">
        <f t="shared" si="2"/>
        <v/>
      </c>
      <c r="AF66" s="183">
        <f t="shared" si="2"/>
        <v>1.8666666666666667</v>
      </c>
      <c r="AG66" s="184">
        <f t="shared" si="2"/>
        <v>1.3333333333333333</v>
      </c>
      <c r="AH66" s="183">
        <f t="shared" si="2"/>
        <v>1.8823529411764706</v>
      </c>
      <c r="AI66" s="184">
        <f t="shared" si="2"/>
        <v>1.6470588235294117</v>
      </c>
      <c r="AJ66" s="183">
        <f t="shared" si="2"/>
        <v>1.5789473684210527</v>
      </c>
      <c r="AK66" s="184">
        <f t="shared" si="2"/>
        <v>0.94736842105263153</v>
      </c>
      <c r="AL66" s="183">
        <f t="shared" si="2"/>
        <v>1.2857142857142858</v>
      </c>
      <c r="AM66" s="184">
        <f t="shared" si="2"/>
        <v>1.2857142857142858</v>
      </c>
      <c r="AN66" s="183" t="str">
        <f t="shared" si="2"/>
        <v/>
      </c>
      <c r="AO66" s="184" t="str">
        <f t="shared" si="2"/>
        <v/>
      </c>
      <c r="AP66" s="183" t="str">
        <f t="shared" si="2"/>
        <v/>
      </c>
      <c r="AQ66" s="184" t="str">
        <f t="shared" si="2"/>
        <v/>
      </c>
      <c r="AR66" s="187">
        <f>SUM(D66:AQ66)</f>
        <v>42.040709239161252</v>
      </c>
      <c r="AS66" s="188" t="s">
        <v>157</v>
      </c>
      <c r="AT66" s="189"/>
      <c r="AU66" s="190"/>
    </row>
    <row r="67" spans="4:47" ht="13.5" customHeight="1" thickBot="1" x14ac:dyDescent="0.2">
      <c r="AR67" s="191">
        <f>STDEV(AR6:AR64)</f>
        <v>8.9935067690976656</v>
      </c>
      <c r="AS67" s="188" t="s">
        <v>158</v>
      </c>
      <c r="AT67" s="189"/>
      <c r="AU67" s="190"/>
    </row>
    <row r="68" spans="4:47" ht="13.5" customHeight="1" thickBot="1" x14ac:dyDescent="0.2">
      <c r="D68" s="72" t="s">
        <v>159</v>
      </c>
      <c r="AR68" s="192">
        <f>AVERAGE(AR6:AR64)</f>
        <v>11.962264150943396</v>
      </c>
      <c r="AS68" s="193" t="s">
        <v>160</v>
      </c>
      <c r="AT68" s="194"/>
      <c r="AU68" s="195"/>
    </row>
    <row r="69" spans="4:47" ht="13.5" customHeight="1" thickBot="1" x14ac:dyDescent="0.2">
      <c r="D69" s="72" t="s">
        <v>161</v>
      </c>
      <c r="H69" s="73"/>
      <c r="AR69" s="196">
        <f>ROUND(AR67+AR68,0)</f>
        <v>21</v>
      </c>
      <c r="AS69" s="193" t="s">
        <v>162</v>
      </c>
      <c r="AT69" s="194"/>
      <c r="AU69" s="195"/>
    </row>
    <row r="70" spans="4:47" ht="13.5" customHeight="1" x14ac:dyDescent="0.15">
      <c r="D70" s="72" t="s">
        <v>163</v>
      </c>
      <c r="H70" s="73"/>
    </row>
  </sheetData>
  <autoFilter ref="A5:AU5">
    <sortState ref="A6:AU57">
      <sortCondition descending="1" ref="AU5"/>
    </sortState>
  </autoFilter>
  <mergeCells count="22">
    <mergeCell ref="AN4:AO4"/>
    <mergeCell ref="AP4:AQ4"/>
    <mergeCell ref="AR4:AS4"/>
    <mergeCell ref="A59:C59"/>
    <mergeCell ref="AB4:AC4"/>
    <mergeCell ref="AD4:AE4"/>
    <mergeCell ref="AF4:AG4"/>
    <mergeCell ref="AH4:AI4"/>
    <mergeCell ref="AJ4:AK4"/>
    <mergeCell ref="AL4:AM4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</mergeCells>
  <phoneticPr fontId="2"/>
  <printOptions horizontalCentered="1" verticalCentered="1"/>
  <pageMargins left="0.19685039370078741" right="0.19685039370078741" top="0.39370078740157483" bottom="0.39370078740157483" header="0.51181102362204722" footer="0.51181102362204722"/>
  <pageSetup paperSize="8" scale="61" fitToHeight="2" orientation="landscape" copies="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8"/>
  <sheetViews>
    <sheetView zoomScaleNormal="100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J20" sqref="J20"/>
    </sheetView>
  </sheetViews>
  <sheetFormatPr defaultRowHeight="12" customHeight="1" outlineLevelCol="1" x14ac:dyDescent="0.15"/>
  <cols>
    <col min="1" max="1" width="5" style="199" customWidth="1"/>
    <col min="2" max="2" width="9.375" style="199" customWidth="1"/>
    <col min="3" max="3" width="3.25" style="200" customWidth="1"/>
    <col min="4" max="4" width="7.375" style="199" customWidth="1"/>
    <col min="5" max="7" width="5" style="201" customWidth="1"/>
    <col min="8" max="8" width="5" style="202" hidden="1" customWidth="1" outlineLevel="1"/>
    <col min="9" max="10" width="5" style="201" customWidth="1" collapsed="1"/>
    <col min="11" max="11" width="5" style="201" customWidth="1"/>
    <col min="12" max="13" width="5" style="203" hidden="1" customWidth="1" outlineLevel="1"/>
    <col min="14" max="14" width="5" style="201" customWidth="1" collapsed="1"/>
    <col min="15" max="15" width="5" style="204" customWidth="1" collapsed="1"/>
    <col min="16" max="16" width="5" style="201" customWidth="1" collapsed="1"/>
    <col min="17" max="17" width="5" style="203" hidden="1" customWidth="1" outlineLevel="1"/>
    <col min="18" max="18" width="5" style="204" customWidth="1" collapsed="1"/>
    <col min="19" max="20" width="5" style="201" customWidth="1"/>
    <col min="21" max="21" width="5" style="203" hidden="1" customWidth="1" outlineLevel="1"/>
    <col min="22" max="23" width="5" style="201" customWidth="1" collapsed="1"/>
    <col min="24" max="24" width="5" style="201" customWidth="1"/>
    <col min="25" max="26" width="5" style="203" hidden="1" customWidth="1" outlineLevel="1"/>
    <col min="27" max="27" width="5" style="201" customWidth="1" collapsed="1"/>
    <col min="28" max="28" width="5" style="203" hidden="1" customWidth="1" outlineLevel="1"/>
    <col min="29" max="30" width="5" style="201" customWidth="1" collapsed="1"/>
    <col min="31" max="31" width="5" style="203" hidden="1" customWidth="1" outlineLevel="1"/>
    <col min="32" max="32" width="5" style="201" customWidth="1" collapsed="1"/>
    <col min="33" max="33" width="5" style="201" customWidth="1"/>
    <col min="34" max="34" width="5" style="204" customWidth="1"/>
    <col min="35" max="35" width="5" style="203" hidden="1" customWidth="1" outlineLevel="1" collapsed="1"/>
    <col min="36" max="36" width="5" style="201" customWidth="1" collapsed="1"/>
    <col min="37" max="38" width="5" style="201" customWidth="1"/>
    <col min="39" max="39" width="5" style="203" hidden="1" customWidth="1" outlineLevel="1"/>
    <col min="40" max="40" width="5" style="201" customWidth="1" collapsed="1"/>
    <col min="41" max="41" width="5" style="201" customWidth="1"/>
    <col min="42" max="42" width="5" style="201" customWidth="1" collapsed="1"/>
    <col min="43" max="43" width="5" style="203" hidden="1" customWidth="1" outlineLevel="1"/>
    <col min="44" max="44" width="5" style="201" customWidth="1" collapsed="1"/>
    <col min="45" max="45" width="8.5" style="199" customWidth="1"/>
    <col min="46" max="47" width="9" style="199"/>
    <col min="48" max="49" width="8.5" style="199" bestFit="1" customWidth="1"/>
    <col min="50" max="16384" width="9" style="199"/>
  </cols>
  <sheetData>
    <row r="1" spans="1:47" ht="12" customHeight="1" x14ac:dyDescent="0.15">
      <c r="A1" s="198"/>
      <c r="H1" s="202" t="s">
        <v>164</v>
      </c>
      <c r="L1" s="203" t="s">
        <v>164</v>
      </c>
      <c r="M1" s="203" t="s">
        <v>164</v>
      </c>
      <c r="O1" s="204" t="s">
        <v>165</v>
      </c>
      <c r="Q1" s="203" t="s">
        <v>164</v>
      </c>
      <c r="R1" s="204" t="s">
        <v>165</v>
      </c>
      <c r="U1" s="203" t="s">
        <v>164</v>
      </c>
      <c r="Y1" s="203" t="s">
        <v>164</v>
      </c>
      <c r="Z1" s="203" t="s">
        <v>164</v>
      </c>
      <c r="AB1" s="203" t="s">
        <v>164</v>
      </c>
      <c r="AE1" s="203" t="s">
        <v>164</v>
      </c>
      <c r="AH1" s="204" t="s">
        <v>165</v>
      </c>
      <c r="AI1" s="203" t="s">
        <v>164</v>
      </c>
      <c r="AM1" s="203" t="s">
        <v>164</v>
      </c>
      <c r="AQ1" s="203" t="s">
        <v>164</v>
      </c>
    </row>
    <row r="2" spans="1:47" s="205" customFormat="1" ht="12" customHeight="1" x14ac:dyDescent="0.15">
      <c r="B2" s="206"/>
      <c r="C2" s="207"/>
      <c r="D2" s="208" t="s">
        <v>166</v>
      </c>
      <c r="E2" s="209">
        <v>41703</v>
      </c>
      <c r="F2" s="209">
        <f>E2+7</f>
        <v>41710</v>
      </c>
      <c r="G2" s="209">
        <f t="shared" ref="G2:AR2" si="0">F2+7</f>
        <v>41717</v>
      </c>
      <c r="H2" s="210">
        <f t="shared" si="0"/>
        <v>41724</v>
      </c>
      <c r="I2" s="209">
        <f t="shared" si="0"/>
        <v>41731</v>
      </c>
      <c r="J2" s="209">
        <f t="shared" si="0"/>
        <v>41738</v>
      </c>
      <c r="K2" s="209">
        <f t="shared" si="0"/>
        <v>41745</v>
      </c>
      <c r="L2" s="211">
        <f t="shared" si="0"/>
        <v>41752</v>
      </c>
      <c r="M2" s="211">
        <f t="shared" si="0"/>
        <v>41759</v>
      </c>
      <c r="N2" s="209">
        <f t="shared" si="0"/>
        <v>41766</v>
      </c>
      <c r="O2" s="212">
        <f t="shared" si="0"/>
        <v>41773</v>
      </c>
      <c r="P2" s="209">
        <f t="shared" si="0"/>
        <v>41780</v>
      </c>
      <c r="Q2" s="211">
        <f t="shared" si="0"/>
        <v>41787</v>
      </c>
      <c r="R2" s="212">
        <f t="shared" si="0"/>
        <v>41794</v>
      </c>
      <c r="S2" s="209">
        <f t="shared" si="0"/>
        <v>41801</v>
      </c>
      <c r="T2" s="209">
        <f t="shared" si="0"/>
        <v>41808</v>
      </c>
      <c r="U2" s="211">
        <f t="shared" si="0"/>
        <v>41815</v>
      </c>
      <c r="V2" s="209">
        <f t="shared" si="0"/>
        <v>41822</v>
      </c>
      <c r="W2" s="209">
        <f t="shared" si="0"/>
        <v>41829</v>
      </c>
      <c r="X2" s="209">
        <f t="shared" si="0"/>
        <v>41836</v>
      </c>
      <c r="Y2" s="211">
        <f t="shared" si="0"/>
        <v>41843</v>
      </c>
      <c r="Z2" s="211">
        <f t="shared" si="0"/>
        <v>41850</v>
      </c>
      <c r="AA2" s="209">
        <f t="shared" si="0"/>
        <v>41857</v>
      </c>
      <c r="AB2" s="211">
        <f t="shared" si="0"/>
        <v>41864</v>
      </c>
      <c r="AC2" s="209">
        <f t="shared" si="0"/>
        <v>41871</v>
      </c>
      <c r="AD2" s="209">
        <f t="shared" si="0"/>
        <v>41878</v>
      </c>
      <c r="AE2" s="211">
        <f t="shared" si="0"/>
        <v>41885</v>
      </c>
      <c r="AF2" s="209">
        <f t="shared" si="0"/>
        <v>41892</v>
      </c>
      <c r="AG2" s="209">
        <f t="shared" si="0"/>
        <v>41899</v>
      </c>
      <c r="AH2" s="212">
        <f t="shared" si="0"/>
        <v>41906</v>
      </c>
      <c r="AI2" s="211">
        <f t="shared" si="0"/>
        <v>41913</v>
      </c>
      <c r="AJ2" s="209">
        <f t="shared" si="0"/>
        <v>41920</v>
      </c>
      <c r="AK2" s="209">
        <f t="shared" si="0"/>
        <v>41927</v>
      </c>
      <c r="AL2" s="209">
        <f t="shared" si="0"/>
        <v>41934</v>
      </c>
      <c r="AM2" s="211">
        <f t="shared" si="0"/>
        <v>41941</v>
      </c>
      <c r="AN2" s="209">
        <f t="shared" si="0"/>
        <v>41948</v>
      </c>
      <c r="AO2" s="209">
        <f t="shared" si="0"/>
        <v>41955</v>
      </c>
      <c r="AP2" s="209">
        <f t="shared" si="0"/>
        <v>41962</v>
      </c>
      <c r="AQ2" s="211">
        <f t="shared" si="0"/>
        <v>41969</v>
      </c>
      <c r="AR2" s="213">
        <f t="shared" si="0"/>
        <v>41976</v>
      </c>
      <c r="AS2" s="214" t="s">
        <v>167</v>
      </c>
    </row>
    <row r="3" spans="1:47" ht="12" customHeight="1" x14ac:dyDescent="0.15">
      <c r="A3" s="215"/>
      <c r="B3" s="216" t="s">
        <v>108</v>
      </c>
      <c r="C3" s="217"/>
      <c r="D3" s="218">
        <f t="shared" ref="D3:D51" si="1">SUM(E3:AR3)</f>
        <v>24.3</v>
      </c>
      <c r="E3" s="219"/>
      <c r="F3" s="219">
        <v>1</v>
      </c>
      <c r="G3" s="219">
        <v>1</v>
      </c>
      <c r="H3" s="220"/>
      <c r="I3" s="219">
        <v>1</v>
      </c>
      <c r="J3" s="219">
        <v>1</v>
      </c>
      <c r="K3" s="219">
        <v>1</v>
      </c>
      <c r="L3" s="221"/>
      <c r="M3" s="221"/>
      <c r="N3" s="219">
        <v>1</v>
      </c>
      <c r="O3" s="222">
        <v>0.1</v>
      </c>
      <c r="P3" s="219">
        <v>1</v>
      </c>
      <c r="Q3" s="221"/>
      <c r="R3" s="222">
        <v>0.1</v>
      </c>
      <c r="S3" s="219">
        <v>1</v>
      </c>
      <c r="T3" s="219">
        <v>1</v>
      </c>
      <c r="U3" s="221"/>
      <c r="V3" s="219">
        <v>1</v>
      </c>
      <c r="W3" s="219">
        <v>1</v>
      </c>
      <c r="X3" s="219">
        <v>1</v>
      </c>
      <c r="Y3" s="221"/>
      <c r="Z3" s="221"/>
      <c r="AA3" s="219">
        <v>1</v>
      </c>
      <c r="AB3" s="221"/>
      <c r="AC3" s="219">
        <v>1</v>
      </c>
      <c r="AD3" s="219">
        <v>1</v>
      </c>
      <c r="AE3" s="221"/>
      <c r="AF3" s="219">
        <v>1</v>
      </c>
      <c r="AG3" s="219">
        <v>1</v>
      </c>
      <c r="AH3" s="222">
        <v>0.1</v>
      </c>
      <c r="AI3" s="221"/>
      <c r="AJ3" s="219">
        <v>1</v>
      </c>
      <c r="AK3" s="219">
        <v>1</v>
      </c>
      <c r="AL3" s="219">
        <v>1</v>
      </c>
      <c r="AM3" s="221"/>
      <c r="AN3" s="219">
        <v>1</v>
      </c>
      <c r="AO3" s="219">
        <v>1</v>
      </c>
      <c r="AP3" s="219">
        <v>1</v>
      </c>
      <c r="AQ3" s="221"/>
      <c r="AR3" s="223">
        <v>1</v>
      </c>
      <c r="AS3" s="224">
        <f>D3/$D$56</f>
        <v>0.96047430830039526</v>
      </c>
      <c r="AU3" s="225"/>
    </row>
    <row r="4" spans="1:47" ht="12" customHeight="1" x14ac:dyDescent="0.15">
      <c r="A4" s="226"/>
      <c r="B4" s="227" t="s">
        <v>97</v>
      </c>
      <c r="C4" s="228"/>
      <c r="D4" s="218">
        <f t="shared" si="1"/>
        <v>19.299999999999997</v>
      </c>
      <c r="E4" s="219">
        <v>1</v>
      </c>
      <c r="F4" s="219"/>
      <c r="G4" s="219">
        <v>1</v>
      </c>
      <c r="H4" s="220"/>
      <c r="I4" s="219">
        <v>1</v>
      </c>
      <c r="J4" s="219">
        <v>1</v>
      </c>
      <c r="K4" s="219"/>
      <c r="L4" s="221"/>
      <c r="M4" s="221"/>
      <c r="N4" s="219">
        <v>1</v>
      </c>
      <c r="O4" s="222">
        <v>0.1</v>
      </c>
      <c r="P4" s="219">
        <v>1</v>
      </c>
      <c r="Q4" s="221"/>
      <c r="R4" s="222">
        <v>0.1</v>
      </c>
      <c r="S4" s="219">
        <v>1</v>
      </c>
      <c r="T4" s="219">
        <v>1</v>
      </c>
      <c r="U4" s="221"/>
      <c r="V4" s="219">
        <v>1</v>
      </c>
      <c r="W4" s="219">
        <v>1</v>
      </c>
      <c r="X4" s="219">
        <v>1</v>
      </c>
      <c r="Y4" s="221"/>
      <c r="Z4" s="221"/>
      <c r="AA4" s="219">
        <v>1</v>
      </c>
      <c r="AB4" s="221"/>
      <c r="AC4" s="219">
        <v>1</v>
      </c>
      <c r="AD4" s="219">
        <v>1</v>
      </c>
      <c r="AE4" s="221"/>
      <c r="AF4" s="219"/>
      <c r="AG4" s="219">
        <v>1</v>
      </c>
      <c r="AH4" s="222">
        <v>0.1</v>
      </c>
      <c r="AI4" s="221"/>
      <c r="AJ4" s="219">
        <v>1</v>
      </c>
      <c r="AK4" s="219"/>
      <c r="AL4" s="219"/>
      <c r="AM4" s="221"/>
      <c r="AN4" s="219">
        <v>1</v>
      </c>
      <c r="AO4" s="219">
        <v>1</v>
      </c>
      <c r="AP4" s="219"/>
      <c r="AQ4" s="221"/>
      <c r="AR4" s="223">
        <v>1</v>
      </c>
      <c r="AS4" s="224">
        <f>D4/$D$56</f>
        <v>0.76284584980237136</v>
      </c>
      <c r="AU4" s="225"/>
    </row>
    <row r="5" spans="1:47" ht="12" customHeight="1" x14ac:dyDescent="0.15">
      <c r="A5" s="215"/>
      <c r="B5" s="216" t="s">
        <v>67</v>
      </c>
      <c r="C5" s="217"/>
      <c r="D5" s="218">
        <f t="shared" si="1"/>
        <v>16</v>
      </c>
      <c r="E5" s="219"/>
      <c r="F5" s="219"/>
      <c r="G5" s="219">
        <v>1</v>
      </c>
      <c r="H5" s="220"/>
      <c r="I5" s="219"/>
      <c r="J5" s="219"/>
      <c r="K5" s="219"/>
      <c r="L5" s="221"/>
      <c r="M5" s="221"/>
      <c r="N5" s="219">
        <v>1</v>
      </c>
      <c r="O5" s="222"/>
      <c r="P5" s="219">
        <v>1</v>
      </c>
      <c r="Q5" s="221"/>
      <c r="R5" s="222"/>
      <c r="S5" s="219">
        <v>1</v>
      </c>
      <c r="T5" s="219">
        <v>1</v>
      </c>
      <c r="U5" s="221"/>
      <c r="V5" s="219">
        <v>1</v>
      </c>
      <c r="W5" s="219">
        <v>1</v>
      </c>
      <c r="X5" s="219">
        <v>1</v>
      </c>
      <c r="Y5" s="221"/>
      <c r="Z5" s="221"/>
      <c r="AA5" s="219">
        <v>1</v>
      </c>
      <c r="AB5" s="221"/>
      <c r="AC5" s="219">
        <v>1</v>
      </c>
      <c r="AD5" s="219"/>
      <c r="AE5" s="221"/>
      <c r="AF5" s="219"/>
      <c r="AG5" s="219">
        <v>1</v>
      </c>
      <c r="AH5" s="222"/>
      <c r="AI5" s="221"/>
      <c r="AJ5" s="219"/>
      <c r="AK5" s="219">
        <v>1</v>
      </c>
      <c r="AL5" s="219"/>
      <c r="AM5" s="221"/>
      <c r="AN5" s="219">
        <v>1</v>
      </c>
      <c r="AO5" s="219">
        <v>1</v>
      </c>
      <c r="AP5" s="219">
        <v>1</v>
      </c>
      <c r="AQ5" s="221"/>
      <c r="AR5" s="223">
        <v>1</v>
      </c>
      <c r="AS5" s="224">
        <f>D5/$D$56</f>
        <v>0.6324110671936759</v>
      </c>
      <c r="AU5" s="225"/>
    </row>
    <row r="6" spans="1:47" ht="12" customHeight="1" x14ac:dyDescent="0.15">
      <c r="A6" s="215"/>
      <c r="B6" s="216" t="s">
        <v>110</v>
      </c>
      <c r="C6" s="217"/>
      <c r="D6" s="218">
        <f t="shared" si="1"/>
        <v>15</v>
      </c>
      <c r="E6" s="219"/>
      <c r="F6" s="219"/>
      <c r="G6" s="219">
        <v>1</v>
      </c>
      <c r="H6" s="220"/>
      <c r="I6" s="219"/>
      <c r="J6" s="219"/>
      <c r="K6" s="219">
        <v>1</v>
      </c>
      <c r="L6" s="221"/>
      <c r="M6" s="221"/>
      <c r="N6" s="219">
        <v>1</v>
      </c>
      <c r="O6" s="222"/>
      <c r="P6" s="219">
        <v>1</v>
      </c>
      <c r="Q6" s="221"/>
      <c r="R6" s="222"/>
      <c r="S6" s="219"/>
      <c r="T6" s="219"/>
      <c r="U6" s="221"/>
      <c r="V6" s="219">
        <v>1</v>
      </c>
      <c r="W6" s="219"/>
      <c r="X6" s="219">
        <v>1</v>
      </c>
      <c r="Y6" s="221"/>
      <c r="Z6" s="221"/>
      <c r="AA6" s="219">
        <v>1</v>
      </c>
      <c r="AB6" s="221"/>
      <c r="AC6" s="219">
        <v>1</v>
      </c>
      <c r="AD6" s="219">
        <v>1</v>
      </c>
      <c r="AE6" s="221"/>
      <c r="AF6" s="219">
        <v>1</v>
      </c>
      <c r="AG6" s="219">
        <v>1</v>
      </c>
      <c r="AH6" s="222"/>
      <c r="AI6" s="221"/>
      <c r="AJ6" s="219">
        <v>1</v>
      </c>
      <c r="AK6" s="219">
        <v>1</v>
      </c>
      <c r="AL6" s="219"/>
      <c r="AM6" s="221"/>
      <c r="AN6" s="219">
        <v>1</v>
      </c>
      <c r="AO6" s="219">
        <v>1</v>
      </c>
      <c r="AP6" s="219"/>
      <c r="AQ6" s="221"/>
      <c r="AR6" s="223"/>
      <c r="AS6" s="224">
        <f>D6/$D$56</f>
        <v>0.59288537549407117</v>
      </c>
      <c r="AU6" s="225"/>
    </row>
    <row r="7" spans="1:47" ht="12" customHeight="1" x14ac:dyDescent="0.15">
      <c r="A7" s="226"/>
      <c r="B7" s="227" t="s">
        <v>124</v>
      </c>
      <c r="C7" s="228"/>
      <c r="D7" s="218">
        <f t="shared" si="1"/>
        <v>15.2</v>
      </c>
      <c r="E7" s="219"/>
      <c r="F7" s="219"/>
      <c r="G7" s="219"/>
      <c r="H7" s="220"/>
      <c r="I7" s="219"/>
      <c r="J7" s="219">
        <v>1</v>
      </c>
      <c r="K7" s="219"/>
      <c r="L7" s="221"/>
      <c r="M7" s="221"/>
      <c r="N7" s="219">
        <v>1</v>
      </c>
      <c r="O7" s="222">
        <v>0.1</v>
      </c>
      <c r="P7" s="219">
        <v>1</v>
      </c>
      <c r="Q7" s="221"/>
      <c r="R7" s="222"/>
      <c r="S7" s="219">
        <v>1</v>
      </c>
      <c r="T7" s="219"/>
      <c r="U7" s="221"/>
      <c r="V7" s="219"/>
      <c r="W7" s="219"/>
      <c r="X7" s="219">
        <v>1</v>
      </c>
      <c r="Y7" s="221"/>
      <c r="Z7" s="221"/>
      <c r="AA7" s="219">
        <v>1</v>
      </c>
      <c r="AB7" s="221"/>
      <c r="AC7" s="219">
        <v>1</v>
      </c>
      <c r="AD7" s="219">
        <v>1</v>
      </c>
      <c r="AE7" s="221"/>
      <c r="AF7" s="219">
        <v>1</v>
      </c>
      <c r="AG7" s="219">
        <v>1</v>
      </c>
      <c r="AH7" s="222">
        <v>0.1</v>
      </c>
      <c r="AI7" s="221"/>
      <c r="AJ7" s="219">
        <v>1</v>
      </c>
      <c r="AK7" s="219">
        <v>1</v>
      </c>
      <c r="AL7" s="219">
        <v>1</v>
      </c>
      <c r="AM7" s="221"/>
      <c r="AN7" s="219">
        <v>1</v>
      </c>
      <c r="AO7" s="219"/>
      <c r="AP7" s="219"/>
      <c r="AQ7" s="221"/>
      <c r="AR7" s="223">
        <v>1</v>
      </c>
      <c r="AS7" s="224">
        <f>D7/$D$56</f>
        <v>0.60079051383399207</v>
      </c>
      <c r="AU7" s="225"/>
    </row>
    <row r="8" spans="1:47" ht="12" customHeight="1" x14ac:dyDescent="0.15">
      <c r="A8" s="215"/>
      <c r="B8" s="216" t="s">
        <v>109</v>
      </c>
      <c r="C8" s="217"/>
      <c r="D8" s="218">
        <f t="shared" si="1"/>
        <v>12.1</v>
      </c>
      <c r="E8" s="219"/>
      <c r="F8" s="219"/>
      <c r="G8" s="219"/>
      <c r="H8" s="220"/>
      <c r="I8" s="219"/>
      <c r="J8" s="219"/>
      <c r="K8" s="219">
        <v>1</v>
      </c>
      <c r="L8" s="221"/>
      <c r="M8" s="221"/>
      <c r="N8" s="219"/>
      <c r="O8" s="222"/>
      <c r="P8" s="219"/>
      <c r="Q8" s="221"/>
      <c r="R8" s="222"/>
      <c r="S8" s="219"/>
      <c r="T8" s="219"/>
      <c r="U8" s="221"/>
      <c r="V8" s="219">
        <v>1</v>
      </c>
      <c r="W8" s="219"/>
      <c r="X8" s="219">
        <v>1</v>
      </c>
      <c r="Y8" s="221"/>
      <c r="Z8" s="221"/>
      <c r="AA8" s="219">
        <v>1</v>
      </c>
      <c r="AB8" s="221"/>
      <c r="AC8" s="219">
        <v>1</v>
      </c>
      <c r="AD8" s="219">
        <v>1</v>
      </c>
      <c r="AE8" s="221"/>
      <c r="AF8" s="219">
        <v>1</v>
      </c>
      <c r="AG8" s="219"/>
      <c r="AH8" s="222">
        <v>0.1</v>
      </c>
      <c r="AI8" s="221"/>
      <c r="AJ8" s="219">
        <v>1</v>
      </c>
      <c r="AK8" s="219">
        <v>1</v>
      </c>
      <c r="AL8" s="219">
        <v>1</v>
      </c>
      <c r="AM8" s="221"/>
      <c r="AN8" s="219">
        <v>1</v>
      </c>
      <c r="AO8" s="219">
        <v>1</v>
      </c>
      <c r="AP8" s="219"/>
      <c r="AQ8" s="221"/>
      <c r="AR8" s="223"/>
      <c r="AS8" s="224">
        <f>D8/$D$56</f>
        <v>0.47826086956521735</v>
      </c>
      <c r="AU8" s="225"/>
    </row>
    <row r="9" spans="1:47" ht="12" customHeight="1" x14ac:dyDescent="0.15">
      <c r="A9" s="226"/>
      <c r="B9" s="227" t="s">
        <v>84</v>
      </c>
      <c r="C9" s="228"/>
      <c r="D9" s="218">
        <f t="shared" si="1"/>
        <v>11.2</v>
      </c>
      <c r="E9" s="219">
        <v>1</v>
      </c>
      <c r="F9" s="219"/>
      <c r="G9" s="219">
        <v>1</v>
      </c>
      <c r="H9" s="220"/>
      <c r="I9" s="219">
        <v>1</v>
      </c>
      <c r="J9" s="219"/>
      <c r="K9" s="219">
        <v>1</v>
      </c>
      <c r="L9" s="221"/>
      <c r="M9" s="221"/>
      <c r="N9" s="219">
        <v>1</v>
      </c>
      <c r="O9" s="222">
        <v>0.1</v>
      </c>
      <c r="P9" s="219"/>
      <c r="Q9" s="221"/>
      <c r="R9" s="222"/>
      <c r="S9" s="219"/>
      <c r="T9" s="219">
        <v>1</v>
      </c>
      <c r="U9" s="221"/>
      <c r="V9" s="219"/>
      <c r="W9" s="219"/>
      <c r="X9" s="219"/>
      <c r="Y9" s="221"/>
      <c r="Z9" s="221"/>
      <c r="AA9" s="219">
        <v>1</v>
      </c>
      <c r="AB9" s="221"/>
      <c r="AC9" s="219"/>
      <c r="AD9" s="219">
        <v>1</v>
      </c>
      <c r="AE9" s="221"/>
      <c r="AF9" s="219"/>
      <c r="AG9" s="219">
        <v>1</v>
      </c>
      <c r="AH9" s="222">
        <v>0.1</v>
      </c>
      <c r="AI9" s="221"/>
      <c r="AJ9" s="219">
        <v>1</v>
      </c>
      <c r="AK9" s="219"/>
      <c r="AL9" s="219"/>
      <c r="AM9" s="221"/>
      <c r="AN9" s="219"/>
      <c r="AO9" s="219">
        <v>1</v>
      </c>
      <c r="AP9" s="219"/>
      <c r="AQ9" s="221"/>
      <c r="AR9" s="223"/>
      <c r="AS9" s="224">
        <f>D9/$D$56</f>
        <v>0.44268774703557306</v>
      </c>
      <c r="AU9" s="225"/>
    </row>
    <row r="10" spans="1:47" ht="12" customHeight="1" x14ac:dyDescent="0.15">
      <c r="A10" s="226"/>
      <c r="B10" s="227" t="s">
        <v>114</v>
      </c>
      <c r="C10" s="228"/>
      <c r="D10" s="218">
        <f t="shared" si="1"/>
        <v>11.1</v>
      </c>
      <c r="E10" s="219"/>
      <c r="F10" s="219">
        <v>1</v>
      </c>
      <c r="G10" s="219">
        <v>1</v>
      </c>
      <c r="H10" s="220"/>
      <c r="I10" s="219">
        <v>1</v>
      </c>
      <c r="J10" s="219"/>
      <c r="K10" s="219"/>
      <c r="L10" s="221"/>
      <c r="M10" s="221"/>
      <c r="N10" s="219">
        <v>1</v>
      </c>
      <c r="O10" s="222">
        <v>0.1</v>
      </c>
      <c r="P10" s="219">
        <v>1</v>
      </c>
      <c r="Q10" s="221"/>
      <c r="R10" s="222"/>
      <c r="S10" s="219"/>
      <c r="T10" s="219"/>
      <c r="U10" s="221"/>
      <c r="V10" s="219"/>
      <c r="W10" s="219">
        <v>1</v>
      </c>
      <c r="X10" s="219">
        <v>1</v>
      </c>
      <c r="Y10" s="221"/>
      <c r="Z10" s="221"/>
      <c r="AA10" s="219"/>
      <c r="AB10" s="221"/>
      <c r="AC10" s="219">
        <v>1</v>
      </c>
      <c r="AD10" s="219"/>
      <c r="AE10" s="221"/>
      <c r="AF10" s="219">
        <v>1</v>
      </c>
      <c r="AG10" s="219">
        <v>1</v>
      </c>
      <c r="AH10" s="222"/>
      <c r="AI10" s="221"/>
      <c r="AJ10" s="219"/>
      <c r="AK10" s="219">
        <v>1</v>
      </c>
      <c r="AL10" s="219"/>
      <c r="AM10" s="221"/>
      <c r="AN10" s="219"/>
      <c r="AO10" s="219"/>
      <c r="AP10" s="219"/>
      <c r="AQ10" s="221"/>
      <c r="AR10" s="223"/>
      <c r="AS10" s="224">
        <f>D10/$D$56</f>
        <v>0.43873517786561261</v>
      </c>
      <c r="AU10" s="225"/>
    </row>
    <row r="11" spans="1:47" ht="12" customHeight="1" x14ac:dyDescent="0.15">
      <c r="A11" s="215"/>
      <c r="B11" s="216" t="s">
        <v>116</v>
      </c>
      <c r="C11" s="217"/>
      <c r="D11" s="218">
        <f t="shared" si="1"/>
        <v>10.1</v>
      </c>
      <c r="E11" s="219"/>
      <c r="F11" s="219"/>
      <c r="G11" s="219">
        <v>1</v>
      </c>
      <c r="H11" s="220"/>
      <c r="I11" s="219"/>
      <c r="J11" s="219"/>
      <c r="K11" s="219">
        <v>1</v>
      </c>
      <c r="L11" s="221"/>
      <c r="M11" s="221"/>
      <c r="N11" s="219">
        <v>1</v>
      </c>
      <c r="O11" s="222">
        <v>0.1</v>
      </c>
      <c r="P11" s="219"/>
      <c r="Q11" s="221"/>
      <c r="R11" s="222"/>
      <c r="S11" s="219">
        <v>1</v>
      </c>
      <c r="T11" s="219">
        <v>1</v>
      </c>
      <c r="U11" s="221"/>
      <c r="V11" s="219">
        <v>1</v>
      </c>
      <c r="W11" s="219"/>
      <c r="X11" s="219">
        <v>1</v>
      </c>
      <c r="Y11" s="221"/>
      <c r="Z11" s="221"/>
      <c r="AA11" s="219"/>
      <c r="AB11" s="221"/>
      <c r="AC11" s="219"/>
      <c r="AD11" s="219">
        <v>1</v>
      </c>
      <c r="AE11" s="221"/>
      <c r="AF11" s="219"/>
      <c r="AG11" s="219"/>
      <c r="AH11" s="222"/>
      <c r="AI11" s="221"/>
      <c r="AJ11" s="219">
        <v>1</v>
      </c>
      <c r="AK11" s="219"/>
      <c r="AL11" s="219"/>
      <c r="AM11" s="221"/>
      <c r="AN11" s="219">
        <v>1</v>
      </c>
      <c r="AO11" s="219"/>
      <c r="AP11" s="219"/>
      <c r="AQ11" s="221"/>
      <c r="AR11" s="223"/>
      <c r="AS11" s="224">
        <f>D11/$D$56</f>
        <v>0.39920948616600788</v>
      </c>
      <c r="AU11" s="225"/>
    </row>
    <row r="12" spans="1:47" ht="12" customHeight="1" x14ac:dyDescent="0.15">
      <c r="A12" s="215"/>
      <c r="B12" s="216" t="s">
        <v>85</v>
      </c>
      <c r="C12" s="217"/>
      <c r="D12" s="218">
        <f t="shared" si="1"/>
        <v>10</v>
      </c>
      <c r="E12" s="219"/>
      <c r="F12" s="219"/>
      <c r="G12" s="219"/>
      <c r="H12" s="220"/>
      <c r="I12" s="219"/>
      <c r="J12" s="219"/>
      <c r="K12" s="219">
        <v>1</v>
      </c>
      <c r="L12" s="221"/>
      <c r="M12" s="221"/>
      <c r="N12" s="219">
        <v>1</v>
      </c>
      <c r="O12" s="222"/>
      <c r="P12" s="219">
        <v>1</v>
      </c>
      <c r="Q12" s="221"/>
      <c r="R12" s="222"/>
      <c r="S12" s="219">
        <v>1</v>
      </c>
      <c r="T12" s="219"/>
      <c r="U12" s="221"/>
      <c r="V12" s="219">
        <v>1</v>
      </c>
      <c r="W12" s="219">
        <v>1</v>
      </c>
      <c r="X12" s="219"/>
      <c r="Y12" s="221"/>
      <c r="Z12" s="221"/>
      <c r="AA12" s="219"/>
      <c r="AB12" s="221"/>
      <c r="AC12" s="219">
        <v>1</v>
      </c>
      <c r="AD12" s="219"/>
      <c r="AE12" s="221"/>
      <c r="AF12" s="219">
        <v>1</v>
      </c>
      <c r="AG12" s="219"/>
      <c r="AH12" s="222"/>
      <c r="AI12" s="221"/>
      <c r="AJ12" s="219">
        <v>1</v>
      </c>
      <c r="AK12" s="219">
        <v>1</v>
      </c>
      <c r="AL12" s="219"/>
      <c r="AM12" s="221"/>
      <c r="AN12" s="219"/>
      <c r="AO12" s="219"/>
      <c r="AP12" s="219"/>
      <c r="AQ12" s="221"/>
      <c r="AR12" s="223"/>
      <c r="AS12" s="224">
        <f>D12/$D$56</f>
        <v>0.39525691699604742</v>
      </c>
      <c r="AU12" s="225"/>
    </row>
    <row r="13" spans="1:47" ht="12" customHeight="1" x14ac:dyDescent="0.15">
      <c r="A13" s="215"/>
      <c r="B13" s="216" t="s">
        <v>107</v>
      </c>
      <c r="C13" s="217"/>
      <c r="D13" s="218">
        <f t="shared" si="1"/>
        <v>11</v>
      </c>
      <c r="E13" s="219"/>
      <c r="F13" s="219"/>
      <c r="G13" s="219"/>
      <c r="H13" s="220"/>
      <c r="I13" s="219"/>
      <c r="J13" s="219">
        <v>1</v>
      </c>
      <c r="K13" s="219"/>
      <c r="L13" s="221"/>
      <c r="M13" s="221"/>
      <c r="N13" s="219">
        <v>1</v>
      </c>
      <c r="O13" s="222"/>
      <c r="P13" s="219">
        <v>1</v>
      </c>
      <c r="Q13" s="221"/>
      <c r="R13" s="222"/>
      <c r="S13" s="219"/>
      <c r="T13" s="219"/>
      <c r="U13" s="221"/>
      <c r="V13" s="219"/>
      <c r="W13" s="219">
        <v>1</v>
      </c>
      <c r="X13" s="219">
        <v>1</v>
      </c>
      <c r="Y13" s="221"/>
      <c r="Z13" s="221"/>
      <c r="AA13" s="219"/>
      <c r="AB13" s="221"/>
      <c r="AC13" s="219"/>
      <c r="AD13" s="219"/>
      <c r="AE13" s="221"/>
      <c r="AF13" s="219">
        <v>1</v>
      </c>
      <c r="AG13" s="219"/>
      <c r="AH13" s="222"/>
      <c r="AI13" s="221"/>
      <c r="AJ13" s="219"/>
      <c r="AK13" s="219"/>
      <c r="AL13" s="219">
        <v>1</v>
      </c>
      <c r="AM13" s="221"/>
      <c r="AN13" s="219">
        <v>1</v>
      </c>
      <c r="AO13" s="219">
        <v>1</v>
      </c>
      <c r="AP13" s="219">
        <v>1</v>
      </c>
      <c r="AQ13" s="221"/>
      <c r="AR13" s="223">
        <v>1</v>
      </c>
      <c r="AS13" s="224">
        <f>D13/$D$56</f>
        <v>0.43478260869565216</v>
      </c>
      <c r="AU13" s="225"/>
    </row>
    <row r="14" spans="1:47" ht="12" customHeight="1" x14ac:dyDescent="0.15">
      <c r="A14" s="226"/>
      <c r="B14" s="227" t="s">
        <v>89</v>
      </c>
      <c r="C14" s="228"/>
      <c r="D14" s="218">
        <f t="shared" si="1"/>
        <v>8.1999999999999993</v>
      </c>
      <c r="E14" s="219"/>
      <c r="F14" s="219"/>
      <c r="G14" s="219">
        <v>1</v>
      </c>
      <c r="H14" s="220"/>
      <c r="I14" s="219"/>
      <c r="J14" s="219"/>
      <c r="K14" s="219"/>
      <c r="L14" s="221"/>
      <c r="M14" s="221"/>
      <c r="N14" s="219">
        <v>1</v>
      </c>
      <c r="O14" s="222">
        <v>0.1</v>
      </c>
      <c r="P14" s="219">
        <v>1</v>
      </c>
      <c r="Q14" s="221"/>
      <c r="R14" s="222">
        <v>0.1</v>
      </c>
      <c r="S14" s="219"/>
      <c r="T14" s="219">
        <v>1</v>
      </c>
      <c r="U14" s="221"/>
      <c r="V14" s="219"/>
      <c r="W14" s="219"/>
      <c r="X14" s="219">
        <v>1</v>
      </c>
      <c r="Y14" s="221"/>
      <c r="Z14" s="221"/>
      <c r="AA14" s="219">
        <v>1</v>
      </c>
      <c r="AB14" s="221"/>
      <c r="AC14" s="219"/>
      <c r="AD14" s="219"/>
      <c r="AE14" s="221"/>
      <c r="AF14" s="219">
        <v>1</v>
      </c>
      <c r="AG14" s="219">
        <v>1</v>
      </c>
      <c r="AH14" s="222"/>
      <c r="AI14" s="221"/>
      <c r="AJ14" s="219"/>
      <c r="AK14" s="219"/>
      <c r="AL14" s="219"/>
      <c r="AM14" s="221"/>
      <c r="AN14" s="219"/>
      <c r="AO14" s="219"/>
      <c r="AP14" s="219"/>
      <c r="AQ14" s="221"/>
      <c r="AR14" s="223"/>
      <c r="AS14" s="224">
        <f>D14/$D$56</f>
        <v>0.32411067193675885</v>
      </c>
      <c r="AU14" s="225"/>
    </row>
    <row r="15" spans="1:47" ht="12" customHeight="1" x14ac:dyDescent="0.15">
      <c r="A15" s="215"/>
      <c r="B15" s="216" t="s">
        <v>92</v>
      </c>
      <c r="C15" s="217"/>
      <c r="D15" s="218">
        <f t="shared" si="1"/>
        <v>9</v>
      </c>
      <c r="E15" s="219">
        <v>1</v>
      </c>
      <c r="F15" s="219">
        <v>1</v>
      </c>
      <c r="G15" s="219"/>
      <c r="H15" s="220"/>
      <c r="I15" s="219">
        <v>1</v>
      </c>
      <c r="J15" s="219">
        <v>1</v>
      </c>
      <c r="K15" s="219">
        <v>1</v>
      </c>
      <c r="L15" s="221"/>
      <c r="M15" s="221"/>
      <c r="N15" s="219">
        <v>1</v>
      </c>
      <c r="O15" s="222"/>
      <c r="P15" s="219"/>
      <c r="Q15" s="221"/>
      <c r="R15" s="222"/>
      <c r="S15" s="219"/>
      <c r="T15" s="219"/>
      <c r="U15" s="221"/>
      <c r="V15" s="219">
        <v>1</v>
      </c>
      <c r="W15" s="219"/>
      <c r="X15" s="219"/>
      <c r="Y15" s="221"/>
      <c r="Z15" s="221"/>
      <c r="AA15" s="219"/>
      <c r="AB15" s="221"/>
      <c r="AC15" s="219">
        <v>1</v>
      </c>
      <c r="AD15" s="219"/>
      <c r="AE15" s="221"/>
      <c r="AF15" s="219"/>
      <c r="AG15" s="219"/>
      <c r="AH15" s="222"/>
      <c r="AI15" s="221"/>
      <c r="AJ15" s="219"/>
      <c r="AK15" s="219"/>
      <c r="AL15" s="219"/>
      <c r="AM15" s="221"/>
      <c r="AN15" s="219"/>
      <c r="AO15" s="219"/>
      <c r="AP15" s="219"/>
      <c r="AQ15" s="221"/>
      <c r="AR15" s="223">
        <v>1</v>
      </c>
      <c r="AS15" s="224">
        <f>D15/$D$56</f>
        <v>0.35573122529644269</v>
      </c>
      <c r="AU15" s="225"/>
    </row>
    <row r="16" spans="1:47" ht="12" customHeight="1" x14ac:dyDescent="0.15">
      <c r="A16" s="215"/>
      <c r="B16" s="216" t="s">
        <v>99</v>
      </c>
      <c r="C16" s="217"/>
      <c r="D16" s="218">
        <f t="shared" si="1"/>
        <v>8.3000000000000007</v>
      </c>
      <c r="E16" s="219">
        <v>1</v>
      </c>
      <c r="F16" s="219"/>
      <c r="G16" s="219"/>
      <c r="H16" s="220"/>
      <c r="I16" s="219">
        <v>1</v>
      </c>
      <c r="J16" s="219"/>
      <c r="K16" s="219"/>
      <c r="L16" s="221"/>
      <c r="M16" s="221"/>
      <c r="N16" s="219"/>
      <c r="O16" s="222">
        <v>0.1</v>
      </c>
      <c r="P16" s="219"/>
      <c r="Q16" s="221"/>
      <c r="R16" s="222">
        <v>0.1</v>
      </c>
      <c r="S16" s="219"/>
      <c r="T16" s="219"/>
      <c r="U16" s="221"/>
      <c r="V16" s="219">
        <v>1</v>
      </c>
      <c r="W16" s="219"/>
      <c r="X16" s="219"/>
      <c r="Y16" s="221"/>
      <c r="Z16" s="221"/>
      <c r="AA16" s="219">
        <v>1</v>
      </c>
      <c r="AB16" s="221"/>
      <c r="AC16" s="219"/>
      <c r="AD16" s="219"/>
      <c r="AE16" s="221"/>
      <c r="AF16" s="219"/>
      <c r="AG16" s="219">
        <v>1</v>
      </c>
      <c r="AH16" s="222">
        <v>0.1</v>
      </c>
      <c r="AI16" s="221"/>
      <c r="AJ16" s="219">
        <v>1</v>
      </c>
      <c r="AK16" s="219"/>
      <c r="AL16" s="219"/>
      <c r="AM16" s="221"/>
      <c r="AN16" s="219"/>
      <c r="AO16" s="219">
        <v>1</v>
      </c>
      <c r="AP16" s="219"/>
      <c r="AQ16" s="221"/>
      <c r="AR16" s="223">
        <v>1</v>
      </c>
      <c r="AS16" s="224">
        <f>D16/$D$56</f>
        <v>0.32806324110671936</v>
      </c>
      <c r="AU16" s="225"/>
    </row>
    <row r="17" spans="1:47" ht="12" customHeight="1" x14ac:dyDescent="0.15">
      <c r="A17" s="215"/>
      <c r="B17" s="216" t="s">
        <v>100</v>
      </c>
      <c r="C17" s="217"/>
      <c r="D17" s="218">
        <f t="shared" si="1"/>
        <v>7.1999999999999993</v>
      </c>
      <c r="E17" s="219"/>
      <c r="F17" s="219">
        <v>1</v>
      </c>
      <c r="G17" s="219"/>
      <c r="H17" s="220"/>
      <c r="I17" s="219"/>
      <c r="J17" s="219"/>
      <c r="K17" s="219">
        <v>1</v>
      </c>
      <c r="L17" s="221"/>
      <c r="M17" s="221"/>
      <c r="N17" s="219"/>
      <c r="O17" s="222"/>
      <c r="P17" s="219">
        <v>1</v>
      </c>
      <c r="Q17" s="221"/>
      <c r="R17" s="222">
        <v>0.1</v>
      </c>
      <c r="S17" s="219">
        <v>1</v>
      </c>
      <c r="T17" s="219">
        <v>1</v>
      </c>
      <c r="U17" s="221"/>
      <c r="V17" s="219">
        <v>1</v>
      </c>
      <c r="W17" s="219"/>
      <c r="X17" s="219"/>
      <c r="Y17" s="221"/>
      <c r="Z17" s="221"/>
      <c r="AA17" s="219"/>
      <c r="AB17" s="221"/>
      <c r="AC17" s="219"/>
      <c r="AD17" s="219"/>
      <c r="AE17" s="221"/>
      <c r="AF17" s="219"/>
      <c r="AG17" s="219"/>
      <c r="AH17" s="222">
        <v>0.1</v>
      </c>
      <c r="AI17" s="221"/>
      <c r="AJ17" s="219">
        <v>1</v>
      </c>
      <c r="AK17" s="219"/>
      <c r="AL17" s="219"/>
      <c r="AM17" s="221"/>
      <c r="AN17" s="219"/>
      <c r="AO17" s="219"/>
      <c r="AP17" s="219"/>
      <c r="AQ17" s="221"/>
      <c r="AR17" s="223"/>
      <c r="AS17" s="224">
        <f>D17/$D$56</f>
        <v>0.28458498023715412</v>
      </c>
      <c r="AU17" s="225"/>
    </row>
    <row r="18" spans="1:47" ht="12" customHeight="1" x14ac:dyDescent="0.15">
      <c r="A18" s="215"/>
      <c r="B18" s="216" t="s">
        <v>122</v>
      </c>
      <c r="C18" s="217"/>
      <c r="D18" s="218">
        <f t="shared" si="1"/>
        <v>7</v>
      </c>
      <c r="E18" s="219"/>
      <c r="F18" s="219"/>
      <c r="G18" s="219"/>
      <c r="H18" s="220"/>
      <c r="I18" s="219"/>
      <c r="J18" s="219"/>
      <c r="K18" s="219"/>
      <c r="L18" s="221"/>
      <c r="M18" s="221"/>
      <c r="N18" s="219"/>
      <c r="O18" s="222"/>
      <c r="P18" s="219">
        <v>1</v>
      </c>
      <c r="Q18" s="221"/>
      <c r="R18" s="222"/>
      <c r="S18" s="219"/>
      <c r="T18" s="219">
        <v>1</v>
      </c>
      <c r="U18" s="221"/>
      <c r="V18" s="219">
        <v>1</v>
      </c>
      <c r="W18" s="219">
        <v>1</v>
      </c>
      <c r="X18" s="219"/>
      <c r="Y18" s="221"/>
      <c r="Z18" s="221"/>
      <c r="AA18" s="219"/>
      <c r="AB18" s="221"/>
      <c r="AC18" s="219">
        <v>1</v>
      </c>
      <c r="AD18" s="219"/>
      <c r="AE18" s="221"/>
      <c r="AF18" s="219"/>
      <c r="AG18" s="219"/>
      <c r="AH18" s="222"/>
      <c r="AI18" s="221"/>
      <c r="AJ18" s="219">
        <v>1</v>
      </c>
      <c r="AK18" s="219"/>
      <c r="AL18" s="219"/>
      <c r="AM18" s="221"/>
      <c r="AN18" s="219"/>
      <c r="AO18" s="219"/>
      <c r="AP18" s="219">
        <v>1</v>
      </c>
      <c r="AQ18" s="221"/>
      <c r="AR18" s="223"/>
      <c r="AS18" s="224">
        <f>D18/$D$56</f>
        <v>0.27667984189723321</v>
      </c>
      <c r="AU18" s="225"/>
    </row>
    <row r="19" spans="1:47" ht="12" customHeight="1" x14ac:dyDescent="0.15">
      <c r="A19" s="215"/>
      <c r="B19" s="216" t="s">
        <v>87</v>
      </c>
      <c r="C19" s="217"/>
      <c r="D19" s="218">
        <f t="shared" si="1"/>
        <v>6.1</v>
      </c>
      <c r="E19" s="219">
        <v>1</v>
      </c>
      <c r="F19" s="219"/>
      <c r="G19" s="219"/>
      <c r="H19" s="220"/>
      <c r="I19" s="219"/>
      <c r="J19" s="219"/>
      <c r="K19" s="219">
        <v>1</v>
      </c>
      <c r="L19" s="221"/>
      <c r="M19" s="221"/>
      <c r="N19" s="219"/>
      <c r="O19" s="222"/>
      <c r="P19" s="219"/>
      <c r="Q19" s="221"/>
      <c r="R19" s="222"/>
      <c r="S19" s="219"/>
      <c r="T19" s="219"/>
      <c r="U19" s="221"/>
      <c r="V19" s="219">
        <v>1</v>
      </c>
      <c r="W19" s="219"/>
      <c r="X19" s="219"/>
      <c r="Y19" s="221"/>
      <c r="Z19" s="221"/>
      <c r="AA19" s="219">
        <v>1</v>
      </c>
      <c r="AB19" s="221"/>
      <c r="AC19" s="219"/>
      <c r="AD19" s="219"/>
      <c r="AE19" s="221"/>
      <c r="AF19" s="219">
        <v>1</v>
      </c>
      <c r="AG19" s="219"/>
      <c r="AH19" s="222">
        <v>0.1</v>
      </c>
      <c r="AI19" s="221"/>
      <c r="AJ19" s="219"/>
      <c r="AK19" s="219"/>
      <c r="AL19" s="219">
        <v>1</v>
      </c>
      <c r="AM19" s="221"/>
      <c r="AN19" s="219"/>
      <c r="AO19" s="219"/>
      <c r="AP19" s="219"/>
      <c r="AQ19" s="221"/>
      <c r="AR19" s="223"/>
      <c r="AS19" s="224">
        <f>D19/$D$56</f>
        <v>0.2411067193675889</v>
      </c>
      <c r="AU19" s="225"/>
    </row>
    <row r="20" spans="1:47" ht="12" customHeight="1" x14ac:dyDescent="0.15">
      <c r="A20" s="215"/>
      <c r="B20" s="216" t="s">
        <v>105</v>
      </c>
      <c r="C20" s="217"/>
      <c r="D20" s="218">
        <f t="shared" si="1"/>
        <v>6</v>
      </c>
      <c r="E20" s="219"/>
      <c r="F20" s="219"/>
      <c r="G20" s="219">
        <v>1</v>
      </c>
      <c r="H20" s="220"/>
      <c r="I20" s="219"/>
      <c r="J20" s="219"/>
      <c r="K20" s="219"/>
      <c r="L20" s="221"/>
      <c r="M20" s="221"/>
      <c r="N20" s="219"/>
      <c r="O20" s="222"/>
      <c r="P20" s="219"/>
      <c r="Q20" s="221"/>
      <c r="R20" s="222"/>
      <c r="S20" s="219">
        <v>1</v>
      </c>
      <c r="T20" s="219"/>
      <c r="U20" s="221"/>
      <c r="V20" s="219"/>
      <c r="W20" s="219"/>
      <c r="X20" s="219"/>
      <c r="Y20" s="221"/>
      <c r="Z20" s="221"/>
      <c r="AA20" s="219">
        <v>1</v>
      </c>
      <c r="AB20" s="221"/>
      <c r="AC20" s="219"/>
      <c r="AD20" s="219"/>
      <c r="AE20" s="221"/>
      <c r="AF20" s="219"/>
      <c r="AG20" s="219"/>
      <c r="AH20" s="222"/>
      <c r="AI20" s="221"/>
      <c r="AJ20" s="219">
        <v>1</v>
      </c>
      <c r="AK20" s="219"/>
      <c r="AL20" s="219">
        <v>1</v>
      </c>
      <c r="AM20" s="221"/>
      <c r="AN20" s="219">
        <v>1</v>
      </c>
      <c r="AO20" s="219"/>
      <c r="AP20" s="219"/>
      <c r="AQ20" s="221"/>
      <c r="AR20" s="223"/>
      <c r="AS20" s="224">
        <f>D20/$D$56</f>
        <v>0.23715415019762845</v>
      </c>
      <c r="AU20" s="225"/>
    </row>
    <row r="21" spans="1:47" ht="12" customHeight="1" x14ac:dyDescent="0.15">
      <c r="A21" s="215"/>
      <c r="B21" s="216" t="s">
        <v>123</v>
      </c>
      <c r="C21" s="217"/>
      <c r="D21" s="218">
        <f t="shared" si="1"/>
        <v>6</v>
      </c>
      <c r="E21" s="219"/>
      <c r="F21" s="219"/>
      <c r="G21" s="219"/>
      <c r="H21" s="220"/>
      <c r="I21" s="219"/>
      <c r="J21" s="219"/>
      <c r="K21" s="219"/>
      <c r="L21" s="221"/>
      <c r="M21" s="221"/>
      <c r="N21" s="219"/>
      <c r="O21" s="222"/>
      <c r="P21" s="219">
        <v>1</v>
      </c>
      <c r="Q21" s="221"/>
      <c r="R21" s="222"/>
      <c r="S21" s="219"/>
      <c r="T21" s="219"/>
      <c r="U21" s="221"/>
      <c r="V21" s="219">
        <v>1</v>
      </c>
      <c r="W21" s="219"/>
      <c r="X21" s="219"/>
      <c r="Y21" s="221"/>
      <c r="Z21" s="221"/>
      <c r="AA21" s="219"/>
      <c r="AB21" s="221"/>
      <c r="AC21" s="219">
        <v>1</v>
      </c>
      <c r="AD21" s="219">
        <v>1</v>
      </c>
      <c r="AE21" s="221"/>
      <c r="AF21" s="219"/>
      <c r="AG21" s="219"/>
      <c r="AH21" s="222"/>
      <c r="AI21" s="221"/>
      <c r="AJ21" s="219">
        <v>1</v>
      </c>
      <c r="AK21" s="219"/>
      <c r="AL21" s="219"/>
      <c r="AM21" s="221"/>
      <c r="AN21" s="219"/>
      <c r="AO21" s="219"/>
      <c r="AP21" s="219">
        <v>1</v>
      </c>
      <c r="AQ21" s="221"/>
      <c r="AR21" s="223"/>
      <c r="AS21" s="224">
        <f>D21/$D$56</f>
        <v>0.23715415019762845</v>
      </c>
      <c r="AU21" s="225"/>
    </row>
    <row r="22" spans="1:47" ht="12" customHeight="1" x14ac:dyDescent="0.15">
      <c r="A22" s="226"/>
      <c r="B22" s="227" t="s">
        <v>130</v>
      </c>
      <c r="C22" s="228"/>
      <c r="D22" s="218">
        <f t="shared" si="1"/>
        <v>6</v>
      </c>
      <c r="E22" s="219"/>
      <c r="F22" s="219"/>
      <c r="G22" s="219"/>
      <c r="H22" s="220"/>
      <c r="I22" s="219"/>
      <c r="J22" s="219"/>
      <c r="K22" s="219"/>
      <c r="L22" s="221"/>
      <c r="M22" s="221"/>
      <c r="N22" s="219"/>
      <c r="O22" s="222"/>
      <c r="P22" s="219"/>
      <c r="Q22" s="221"/>
      <c r="R22" s="222"/>
      <c r="S22" s="219">
        <v>1</v>
      </c>
      <c r="T22" s="219">
        <v>1</v>
      </c>
      <c r="U22" s="221"/>
      <c r="V22" s="219"/>
      <c r="W22" s="219"/>
      <c r="X22" s="219">
        <v>1</v>
      </c>
      <c r="Y22" s="221"/>
      <c r="Z22" s="221"/>
      <c r="AA22" s="219"/>
      <c r="AB22" s="221"/>
      <c r="AC22" s="219">
        <v>1</v>
      </c>
      <c r="AD22" s="219"/>
      <c r="AE22" s="221"/>
      <c r="AF22" s="219">
        <v>1</v>
      </c>
      <c r="AG22" s="219"/>
      <c r="AH22" s="222"/>
      <c r="AI22" s="221"/>
      <c r="AJ22" s="219">
        <v>1</v>
      </c>
      <c r="AK22" s="219"/>
      <c r="AL22" s="219"/>
      <c r="AM22" s="221"/>
      <c r="AN22" s="219"/>
      <c r="AO22" s="219"/>
      <c r="AP22" s="219"/>
      <c r="AQ22" s="221"/>
      <c r="AR22" s="223"/>
      <c r="AS22" s="224">
        <f>D22/$D$56</f>
        <v>0.23715415019762845</v>
      </c>
      <c r="AU22" s="225"/>
    </row>
    <row r="23" spans="1:47" ht="12" customHeight="1" x14ac:dyDescent="0.15">
      <c r="A23" s="215"/>
      <c r="B23" s="216" t="s">
        <v>69</v>
      </c>
      <c r="C23" s="217"/>
      <c r="D23" s="218">
        <f t="shared" si="1"/>
        <v>5</v>
      </c>
      <c r="E23" s="219"/>
      <c r="F23" s="219"/>
      <c r="G23" s="219"/>
      <c r="H23" s="220"/>
      <c r="I23" s="219">
        <v>1</v>
      </c>
      <c r="J23" s="219"/>
      <c r="K23" s="219"/>
      <c r="L23" s="221"/>
      <c r="M23" s="221"/>
      <c r="N23" s="219">
        <v>1</v>
      </c>
      <c r="O23" s="222"/>
      <c r="P23" s="219"/>
      <c r="Q23" s="221"/>
      <c r="R23" s="222"/>
      <c r="S23" s="219"/>
      <c r="T23" s="219"/>
      <c r="U23" s="221"/>
      <c r="V23" s="219"/>
      <c r="W23" s="219"/>
      <c r="X23" s="219"/>
      <c r="Y23" s="221"/>
      <c r="Z23" s="221"/>
      <c r="AA23" s="219">
        <v>1</v>
      </c>
      <c r="AB23" s="221"/>
      <c r="AC23" s="219"/>
      <c r="AD23" s="219"/>
      <c r="AE23" s="221"/>
      <c r="AF23" s="219">
        <v>1</v>
      </c>
      <c r="AG23" s="219"/>
      <c r="AH23" s="222"/>
      <c r="AI23" s="221"/>
      <c r="AJ23" s="219">
        <v>1</v>
      </c>
      <c r="AK23" s="219"/>
      <c r="AL23" s="219"/>
      <c r="AM23" s="221"/>
      <c r="AN23" s="219"/>
      <c r="AO23" s="219"/>
      <c r="AP23" s="219"/>
      <c r="AQ23" s="221"/>
      <c r="AR23" s="223"/>
      <c r="AS23" s="224">
        <f>D23/$D$56</f>
        <v>0.19762845849802371</v>
      </c>
      <c r="AU23" s="225"/>
    </row>
    <row r="24" spans="1:47" ht="12" customHeight="1" x14ac:dyDescent="0.15">
      <c r="A24" s="215"/>
      <c r="B24" s="216" t="s">
        <v>112</v>
      </c>
      <c r="C24" s="217"/>
      <c r="D24" s="218">
        <f t="shared" si="1"/>
        <v>5</v>
      </c>
      <c r="E24" s="219">
        <v>1</v>
      </c>
      <c r="F24" s="219">
        <v>1</v>
      </c>
      <c r="G24" s="219">
        <v>1</v>
      </c>
      <c r="H24" s="220"/>
      <c r="I24" s="219"/>
      <c r="J24" s="219"/>
      <c r="K24" s="219">
        <v>1</v>
      </c>
      <c r="L24" s="221"/>
      <c r="M24" s="221"/>
      <c r="N24" s="219"/>
      <c r="O24" s="222"/>
      <c r="P24" s="219"/>
      <c r="Q24" s="221"/>
      <c r="R24" s="222"/>
      <c r="S24" s="219"/>
      <c r="T24" s="219"/>
      <c r="U24" s="221"/>
      <c r="V24" s="219"/>
      <c r="W24" s="219"/>
      <c r="X24" s="219"/>
      <c r="Y24" s="221"/>
      <c r="Z24" s="221"/>
      <c r="AA24" s="219"/>
      <c r="AB24" s="221"/>
      <c r="AC24" s="219"/>
      <c r="AD24" s="219"/>
      <c r="AE24" s="221"/>
      <c r="AF24" s="219"/>
      <c r="AG24" s="219"/>
      <c r="AH24" s="222"/>
      <c r="AI24" s="221"/>
      <c r="AJ24" s="219"/>
      <c r="AK24" s="219"/>
      <c r="AL24" s="219"/>
      <c r="AM24" s="221"/>
      <c r="AN24" s="219">
        <v>1</v>
      </c>
      <c r="AO24" s="219"/>
      <c r="AP24" s="219"/>
      <c r="AQ24" s="221"/>
      <c r="AR24" s="223"/>
      <c r="AS24" s="224">
        <f>D24/$D$56</f>
        <v>0.19762845849802371</v>
      </c>
      <c r="AU24" s="225"/>
    </row>
    <row r="25" spans="1:47" ht="12" customHeight="1" x14ac:dyDescent="0.15">
      <c r="A25" s="215"/>
      <c r="B25" s="216" t="s">
        <v>113</v>
      </c>
      <c r="C25" s="217"/>
      <c r="D25" s="218">
        <f t="shared" si="1"/>
        <v>5</v>
      </c>
      <c r="E25" s="219"/>
      <c r="F25" s="219"/>
      <c r="G25" s="219"/>
      <c r="H25" s="220"/>
      <c r="I25" s="219">
        <v>1</v>
      </c>
      <c r="J25" s="219">
        <v>1</v>
      </c>
      <c r="K25" s="219"/>
      <c r="L25" s="221"/>
      <c r="M25" s="221"/>
      <c r="N25" s="219"/>
      <c r="O25" s="222"/>
      <c r="P25" s="219"/>
      <c r="Q25" s="221"/>
      <c r="R25" s="222"/>
      <c r="S25" s="219">
        <v>1</v>
      </c>
      <c r="T25" s="219"/>
      <c r="U25" s="221"/>
      <c r="V25" s="219"/>
      <c r="W25" s="219"/>
      <c r="X25" s="219"/>
      <c r="Y25" s="221"/>
      <c r="Z25" s="221"/>
      <c r="AA25" s="219"/>
      <c r="AB25" s="221"/>
      <c r="AC25" s="219"/>
      <c r="AD25" s="219">
        <v>1</v>
      </c>
      <c r="AE25" s="221"/>
      <c r="AF25" s="219"/>
      <c r="AG25" s="219"/>
      <c r="AH25" s="222"/>
      <c r="AI25" s="221"/>
      <c r="AJ25" s="219"/>
      <c r="AK25" s="219"/>
      <c r="AL25" s="219">
        <v>1</v>
      </c>
      <c r="AM25" s="221"/>
      <c r="AN25" s="219"/>
      <c r="AO25" s="219"/>
      <c r="AP25" s="219"/>
      <c r="AQ25" s="221"/>
      <c r="AR25" s="223"/>
      <c r="AS25" s="224">
        <f>D25/$D$56</f>
        <v>0.19762845849802371</v>
      </c>
      <c r="AU25" s="225"/>
    </row>
    <row r="26" spans="1:47" ht="12" customHeight="1" x14ac:dyDescent="0.15">
      <c r="A26" s="215"/>
      <c r="B26" s="216" t="s">
        <v>168</v>
      </c>
      <c r="C26" s="217"/>
      <c r="D26" s="218">
        <f t="shared" si="1"/>
        <v>5</v>
      </c>
      <c r="E26" s="219"/>
      <c r="F26" s="219"/>
      <c r="G26" s="219"/>
      <c r="H26" s="220"/>
      <c r="I26" s="219"/>
      <c r="J26" s="219"/>
      <c r="K26" s="219"/>
      <c r="L26" s="221"/>
      <c r="M26" s="221"/>
      <c r="N26" s="219"/>
      <c r="O26" s="222"/>
      <c r="P26" s="219">
        <v>1</v>
      </c>
      <c r="Q26" s="221"/>
      <c r="R26" s="222"/>
      <c r="S26" s="219"/>
      <c r="T26" s="219">
        <v>1</v>
      </c>
      <c r="U26" s="221"/>
      <c r="V26" s="219">
        <v>1</v>
      </c>
      <c r="W26" s="219"/>
      <c r="X26" s="219"/>
      <c r="Y26" s="221"/>
      <c r="Z26" s="221"/>
      <c r="AA26" s="219"/>
      <c r="AB26" s="221"/>
      <c r="AC26" s="219"/>
      <c r="AD26" s="219">
        <v>1</v>
      </c>
      <c r="AE26" s="221"/>
      <c r="AF26" s="219">
        <v>1</v>
      </c>
      <c r="AG26" s="219"/>
      <c r="AH26" s="222"/>
      <c r="AI26" s="221"/>
      <c r="AJ26" s="219"/>
      <c r="AK26" s="219"/>
      <c r="AL26" s="219"/>
      <c r="AM26" s="221"/>
      <c r="AN26" s="219"/>
      <c r="AO26" s="219"/>
      <c r="AP26" s="219"/>
      <c r="AQ26" s="221"/>
      <c r="AR26" s="223"/>
      <c r="AS26" s="224">
        <f>D26/$D$56</f>
        <v>0.19762845849802371</v>
      </c>
      <c r="AU26" s="225"/>
    </row>
    <row r="27" spans="1:47" ht="12" customHeight="1" x14ac:dyDescent="0.15">
      <c r="A27" s="215"/>
      <c r="B27" s="216" t="s">
        <v>127</v>
      </c>
      <c r="C27" s="217"/>
      <c r="D27" s="218">
        <f t="shared" si="1"/>
        <v>5</v>
      </c>
      <c r="E27" s="219"/>
      <c r="F27" s="219"/>
      <c r="G27" s="219"/>
      <c r="H27" s="220"/>
      <c r="I27" s="219"/>
      <c r="J27" s="219"/>
      <c r="K27" s="219"/>
      <c r="L27" s="221"/>
      <c r="M27" s="221"/>
      <c r="N27" s="219"/>
      <c r="O27" s="222"/>
      <c r="P27" s="219"/>
      <c r="Q27" s="221"/>
      <c r="R27" s="222"/>
      <c r="S27" s="219"/>
      <c r="T27" s="219">
        <v>1</v>
      </c>
      <c r="U27" s="221"/>
      <c r="V27" s="219">
        <v>1</v>
      </c>
      <c r="W27" s="219"/>
      <c r="X27" s="219"/>
      <c r="Y27" s="221"/>
      <c r="Z27" s="221"/>
      <c r="AA27" s="219"/>
      <c r="AB27" s="221"/>
      <c r="AC27" s="219"/>
      <c r="AD27" s="219">
        <v>1</v>
      </c>
      <c r="AE27" s="221"/>
      <c r="AF27" s="219">
        <v>1</v>
      </c>
      <c r="AG27" s="219"/>
      <c r="AH27" s="222"/>
      <c r="AI27" s="221"/>
      <c r="AJ27" s="219"/>
      <c r="AK27" s="219"/>
      <c r="AL27" s="219">
        <v>1</v>
      </c>
      <c r="AM27" s="221"/>
      <c r="AN27" s="219"/>
      <c r="AO27" s="219"/>
      <c r="AP27" s="219"/>
      <c r="AQ27" s="221"/>
      <c r="AR27" s="223"/>
      <c r="AS27" s="224">
        <f>D27/$D$56</f>
        <v>0.19762845849802371</v>
      </c>
      <c r="AU27" s="225"/>
    </row>
    <row r="28" spans="1:47" ht="12" customHeight="1" x14ac:dyDescent="0.15">
      <c r="A28" s="215"/>
      <c r="B28" s="216" t="s">
        <v>88</v>
      </c>
      <c r="C28" s="217"/>
      <c r="D28" s="218">
        <f t="shared" si="1"/>
        <v>5.0999999999999996</v>
      </c>
      <c r="E28" s="219"/>
      <c r="F28" s="219"/>
      <c r="G28" s="219"/>
      <c r="H28" s="220"/>
      <c r="I28" s="219"/>
      <c r="J28" s="219"/>
      <c r="K28" s="219"/>
      <c r="L28" s="221"/>
      <c r="M28" s="221"/>
      <c r="N28" s="219"/>
      <c r="O28" s="222"/>
      <c r="P28" s="219">
        <v>1</v>
      </c>
      <c r="Q28" s="221"/>
      <c r="R28" s="222"/>
      <c r="S28" s="219"/>
      <c r="T28" s="219"/>
      <c r="U28" s="221"/>
      <c r="V28" s="219"/>
      <c r="W28" s="219"/>
      <c r="X28" s="219">
        <v>1</v>
      </c>
      <c r="Y28" s="221"/>
      <c r="Z28" s="221"/>
      <c r="AA28" s="219">
        <v>1</v>
      </c>
      <c r="AB28" s="221"/>
      <c r="AC28" s="219"/>
      <c r="AD28" s="219"/>
      <c r="AE28" s="221"/>
      <c r="AF28" s="219"/>
      <c r="AG28" s="219"/>
      <c r="AH28" s="222">
        <v>0.1</v>
      </c>
      <c r="AI28" s="221"/>
      <c r="AJ28" s="219"/>
      <c r="AK28" s="219"/>
      <c r="AL28" s="219"/>
      <c r="AM28" s="221"/>
      <c r="AN28" s="219">
        <v>1</v>
      </c>
      <c r="AO28" s="219"/>
      <c r="AP28" s="219"/>
      <c r="AQ28" s="221"/>
      <c r="AR28" s="223">
        <v>1</v>
      </c>
      <c r="AS28" s="224">
        <f>D28/$D$56</f>
        <v>0.20158102766798416</v>
      </c>
      <c r="AU28" s="225"/>
    </row>
    <row r="29" spans="1:47" ht="12" customHeight="1" x14ac:dyDescent="0.15">
      <c r="A29" s="215"/>
      <c r="B29" s="216" t="s">
        <v>94</v>
      </c>
      <c r="C29" s="217"/>
      <c r="D29" s="218">
        <f t="shared" si="1"/>
        <v>4.0999999999999996</v>
      </c>
      <c r="E29" s="219"/>
      <c r="F29" s="219"/>
      <c r="G29" s="219"/>
      <c r="H29" s="220"/>
      <c r="I29" s="219"/>
      <c r="J29" s="219"/>
      <c r="K29" s="219">
        <v>1</v>
      </c>
      <c r="L29" s="221"/>
      <c r="M29" s="221"/>
      <c r="N29" s="219"/>
      <c r="O29" s="222"/>
      <c r="P29" s="219"/>
      <c r="Q29" s="221"/>
      <c r="R29" s="222">
        <v>0.1</v>
      </c>
      <c r="S29" s="219"/>
      <c r="T29" s="219"/>
      <c r="U29" s="221"/>
      <c r="V29" s="219"/>
      <c r="W29" s="219">
        <v>1</v>
      </c>
      <c r="X29" s="219"/>
      <c r="Y29" s="221"/>
      <c r="Z29" s="221"/>
      <c r="AA29" s="219"/>
      <c r="AB29" s="221"/>
      <c r="AC29" s="219"/>
      <c r="AD29" s="219"/>
      <c r="AE29" s="221"/>
      <c r="AF29" s="219">
        <v>1</v>
      </c>
      <c r="AG29" s="219"/>
      <c r="AH29" s="222"/>
      <c r="AI29" s="221"/>
      <c r="AJ29" s="219"/>
      <c r="AK29" s="219"/>
      <c r="AL29" s="219"/>
      <c r="AM29" s="221"/>
      <c r="AN29" s="219"/>
      <c r="AO29" s="219"/>
      <c r="AP29" s="219">
        <v>1</v>
      </c>
      <c r="AQ29" s="221"/>
      <c r="AR29" s="223"/>
      <c r="AS29" s="224">
        <f>D29/$D$56</f>
        <v>0.16205533596837943</v>
      </c>
      <c r="AU29" s="225"/>
    </row>
    <row r="30" spans="1:47" ht="12" customHeight="1" x14ac:dyDescent="0.15">
      <c r="A30" s="215"/>
      <c r="B30" s="216" t="s">
        <v>103</v>
      </c>
      <c r="C30" s="217"/>
      <c r="D30" s="218">
        <f t="shared" si="1"/>
        <v>4</v>
      </c>
      <c r="E30" s="219"/>
      <c r="F30" s="219"/>
      <c r="G30" s="219"/>
      <c r="H30" s="220"/>
      <c r="I30" s="219">
        <v>1</v>
      </c>
      <c r="J30" s="219"/>
      <c r="K30" s="219">
        <v>1</v>
      </c>
      <c r="L30" s="221"/>
      <c r="M30" s="221"/>
      <c r="N30" s="219"/>
      <c r="O30" s="222"/>
      <c r="P30" s="219"/>
      <c r="Q30" s="221"/>
      <c r="R30" s="222"/>
      <c r="S30" s="219"/>
      <c r="T30" s="219"/>
      <c r="U30" s="221"/>
      <c r="V30" s="219">
        <v>1</v>
      </c>
      <c r="W30" s="219"/>
      <c r="X30" s="219"/>
      <c r="Y30" s="221"/>
      <c r="Z30" s="221"/>
      <c r="AA30" s="219"/>
      <c r="AB30" s="221"/>
      <c r="AC30" s="219"/>
      <c r="AD30" s="219"/>
      <c r="AE30" s="221"/>
      <c r="AF30" s="219"/>
      <c r="AG30" s="219"/>
      <c r="AH30" s="222"/>
      <c r="AI30" s="221"/>
      <c r="AJ30" s="219">
        <v>1</v>
      </c>
      <c r="AK30" s="219"/>
      <c r="AL30" s="219"/>
      <c r="AM30" s="221"/>
      <c r="AN30" s="219"/>
      <c r="AO30" s="219"/>
      <c r="AP30" s="219"/>
      <c r="AQ30" s="221"/>
      <c r="AR30" s="223"/>
      <c r="AS30" s="224">
        <f>D30/$D$56</f>
        <v>0.15810276679841898</v>
      </c>
      <c r="AU30" s="225"/>
    </row>
    <row r="31" spans="1:47" ht="12" customHeight="1" x14ac:dyDescent="0.15">
      <c r="A31" s="215"/>
      <c r="B31" s="216" t="s">
        <v>126</v>
      </c>
      <c r="C31" s="217"/>
      <c r="D31" s="218">
        <f t="shared" si="1"/>
        <v>4</v>
      </c>
      <c r="E31" s="219"/>
      <c r="F31" s="219"/>
      <c r="G31" s="219"/>
      <c r="H31" s="220"/>
      <c r="I31" s="219"/>
      <c r="J31" s="219"/>
      <c r="K31" s="219"/>
      <c r="L31" s="221"/>
      <c r="M31" s="221"/>
      <c r="N31" s="219"/>
      <c r="O31" s="222"/>
      <c r="P31" s="219"/>
      <c r="Q31" s="221"/>
      <c r="R31" s="222"/>
      <c r="S31" s="219"/>
      <c r="T31" s="219"/>
      <c r="U31" s="221"/>
      <c r="V31" s="219"/>
      <c r="W31" s="219">
        <v>1</v>
      </c>
      <c r="X31" s="219">
        <v>1</v>
      </c>
      <c r="Y31" s="221"/>
      <c r="Z31" s="221"/>
      <c r="AA31" s="219">
        <v>1</v>
      </c>
      <c r="AB31" s="221"/>
      <c r="AC31" s="219"/>
      <c r="AD31" s="219"/>
      <c r="AE31" s="221"/>
      <c r="AF31" s="219">
        <v>1</v>
      </c>
      <c r="AG31" s="219"/>
      <c r="AH31" s="222"/>
      <c r="AI31" s="221"/>
      <c r="AJ31" s="219"/>
      <c r="AK31" s="219"/>
      <c r="AL31" s="219"/>
      <c r="AM31" s="221"/>
      <c r="AN31" s="219"/>
      <c r="AO31" s="219"/>
      <c r="AP31" s="219"/>
      <c r="AQ31" s="221"/>
      <c r="AR31" s="223"/>
      <c r="AS31" s="224">
        <f>D31/$D$56</f>
        <v>0.15810276679841898</v>
      </c>
      <c r="AU31" s="225"/>
    </row>
    <row r="32" spans="1:47" ht="12" customHeight="1" x14ac:dyDescent="0.15">
      <c r="A32" s="215"/>
      <c r="B32" s="216" t="s">
        <v>111</v>
      </c>
      <c r="C32" s="217"/>
      <c r="D32" s="218">
        <f t="shared" si="1"/>
        <v>3.1</v>
      </c>
      <c r="E32" s="219"/>
      <c r="F32" s="219"/>
      <c r="G32" s="219">
        <v>1</v>
      </c>
      <c r="H32" s="220"/>
      <c r="I32" s="219"/>
      <c r="J32" s="219"/>
      <c r="K32" s="219"/>
      <c r="L32" s="221"/>
      <c r="M32" s="221"/>
      <c r="N32" s="219"/>
      <c r="O32" s="222"/>
      <c r="P32" s="219">
        <v>1</v>
      </c>
      <c r="Q32" s="221"/>
      <c r="R32" s="222">
        <v>0.1</v>
      </c>
      <c r="S32" s="219"/>
      <c r="T32" s="219"/>
      <c r="U32" s="221"/>
      <c r="V32" s="219"/>
      <c r="W32" s="219"/>
      <c r="X32" s="219"/>
      <c r="Y32" s="221"/>
      <c r="Z32" s="221"/>
      <c r="AA32" s="219"/>
      <c r="AB32" s="221"/>
      <c r="AC32" s="219"/>
      <c r="AD32" s="219"/>
      <c r="AE32" s="221"/>
      <c r="AF32" s="219"/>
      <c r="AG32" s="219"/>
      <c r="AH32" s="222"/>
      <c r="AI32" s="221"/>
      <c r="AJ32" s="219"/>
      <c r="AK32" s="219"/>
      <c r="AL32" s="219"/>
      <c r="AM32" s="221"/>
      <c r="AN32" s="219">
        <v>1</v>
      </c>
      <c r="AO32" s="219"/>
      <c r="AP32" s="219"/>
      <c r="AQ32" s="221"/>
      <c r="AR32" s="223"/>
      <c r="AS32" s="224">
        <f>D32/$D$56</f>
        <v>0.1225296442687747</v>
      </c>
      <c r="AU32" s="225"/>
    </row>
    <row r="33" spans="1:47" ht="12" customHeight="1" x14ac:dyDescent="0.15">
      <c r="A33" s="215"/>
      <c r="B33" s="216" t="s">
        <v>78</v>
      </c>
      <c r="C33" s="217"/>
      <c r="D33" s="218">
        <f t="shared" si="1"/>
        <v>3</v>
      </c>
      <c r="E33" s="219"/>
      <c r="F33" s="219"/>
      <c r="G33" s="219"/>
      <c r="H33" s="220"/>
      <c r="I33" s="219"/>
      <c r="J33" s="219"/>
      <c r="K33" s="219"/>
      <c r="L33" s="221"/>
      <c r="M33" s="221"/>
      <c r="N33" s="219"/>
      <c r="O33" s="222"/>
      <c r="P33" s="219"/>
      <c r="Q33" s="221"/>
      <c r="R33" s="222"/>
      <c r="S33" s="219"/>
      <c r="T33" s="219"/>
      <c r="U33" s="221"/>
      <c r="V33" s="219"/>
      <c r="W33" s="219"/>
      <c r="X33" s="219"/>
      <c r="Y33" s="221"/>
      <c r="Z33" s="221"/>
      <c r="AA33" s="219">
        <v>1</v>
      </c>
      <c r="AB33" s="221"/>
      <c r="AC33" s="219"/>
      <c r="AD33" s="219">
        <v>1</v>
      </c>
      <c r="AE33" s="221"/>
      <c r="AF33" s="219"/>
      <c r="AG33" s="219">
        <v>1</v>
      </c>
      <c r="AH33" s="222"/>
      <c r="AI33" s="221"/>
      <c r="AJ33" s="219"/>
      <c r="AK33" s="219"/>
      <c r="AL33" s="219"/>
      <c r="AM33" s="221"/>
      <c r="AN33" s="219"/>
      <c r="AO33" s="219"/>
      <c r="AP33" s="219"/>
      <c r="AQ33" s="221"/>
      <c r="AR33" s="223"/>
      <c r="AS33" s="224">
        <f>D33/$D$56</f>
        <v>0.11857707509881422</v>
      </c>
      <c r="AU33" s="225"/>
    </row>
    <row r="34" spans="1:47" ht="12" customHeight="1" x14ac:dyDescent="0.15">
      <c r="A34" s="215"/>
      <c r="B34" s="216" t="s">
        <v>102</v>
      </c>
      <c r="C34" s="217"/>
      <c r="D34" s="218">
        <f t="shared" si="1"/>
        <v>3</v>
      </c>
      <c r="E34" s="219"/>
      <c r="F34" s="219"/>
      <c r="G34" s="219">
        <v>1</v>
      </c>
      <c r="H34" s="220"/>
      <c r="I34" s="219"/>
      <c r="J34" s="219"/>
      <c r="K34" s="219"/>
      <c r="L34" s="221"/>
      <c r="M34" s="221"/>
      <c r="N34" s="219"/>
      <c r="O34" s="222"/>
      <c r="P34" s="219"/>
      <c r="Q34" s="221"/>
      <c r="R34" s="222"/>
      <c r="S34" s="219"/>
      <c r="T34" s="219"/>
      <c r="U34" s="221"/>
      <c r="V34" s="219"/>
      <c r="W34" s="219"/>
      <c r="X34" s="219">
        <v>1</v>
      </c>
      <c r="Y34" s="221"/>
      <c r="Z34" s="221"/>
      <c r="AA34" s="219"/>
      <c r="AB34" s="221"/>
      <c r="AC34" s="219"/>
      <c r="AD34" s="219"/>
      <c r="AE34" s="221"/>
      <c r="AF34" s="219"/>
      <c r="AG34" s="219"/>
      <c r="AH34" s="222"/>
      <c r="AI34" s="221"/>
      <c r="AJ34" s="219"/>
      <c r="AK34" s="219"/>
      <c r="AL34" s="219"/>
      <c r="AM34" s="221"/>
      <c r="AN34" s="219"/>
      <c r="AO34" s="219"/>
      <c r="AP34" s="219">
        <v>1</v>
      </c>
      <c r="AQ34" s="221"/>
      <c r="AR34" s="223"/>
      <c r="AS34" s="224">
        <f>D34/$D$56</f>
        <v>0.11857707509881422</v>
      </c>
      <c r="AU34" s="225"/>
    </row>
    <row r="35" spans="1:47" ht="12" customHeight="1" x14ac:dyDescent="0.15">
      <c r="A35" s="215"/>
      <c r="B35" s="216" t="s">
        <v>125</v>
      </c>
      <c r="C35" s="217"/>
      <c r="D35" s="218">
        <f t="shared" si="1"/>
        <v>3</v>
      </c>
      <c r="E35" s="219"/>
      <c r="F35" s="219"/>
      <c r="G35" s="219"/>
      <c r="H35" s="220"/>
      <c r="I35" s="219"/>
      <c r="J35" s="219"/>
      <c r="K35" s="219"/>
      <c r="L35" s="221"/>
      <c r="M35" s="221"/>
      <c r="N35" s="219"/>
      <c r="O35" s="222"/>
      <c r="P35" s="219">
        <v>1</v>
      </c>
      <c r="Q35" s="221"/>
      <c r="R35" s="222"/>
      <c r="S35" s="219"/>
      <c r="T35" s="219"/>
      <c r="U35" s="221"/>
      <c r="V35" s="219">
        <v>1</v>
      </c>
      <c r="W35" s="219"/>
      <c r="X35" s="219"/>
      <c r="Y35" s="221"/>
      <c r="Z35" s="221"/>
      <c r="AA35" s="219"/>
      <c r="AB35" s="221"/>
      <c r="AC35" s="219"/>
      <c r="AD35" s="219">
        <v>1</v>
      </c>
      <c r="AE35" s="221"/>
      <c r="AF35" s="219"/>
      <c r="AG35" s="219"/>
      <c r="AH35" s="222"/>
      <c r="AI35" s="221"/>
      <c r="AJ35" s="219"/>
      <c r="AK35" s="219"/>
      <c r="AL35" s="219"/>
      <c r="AM35" s="221"/>
      <c r="AN35" s="219"/>
      <c r="AO35" s="219"/>
      <c r="AP35" s="219"/>
      <c r="AQ35" s="221"/>
      <c r="AR35" s="223"/>
      <c r="AS35" s="224">
        <f>D35/$D$56</f>
        <v>0.11857707509881422</v>
      </c>
      <c r="AU35" s="225"/>
    </row>
    <row r="36" spans="1:47" ht="12" customHeight="1" x14ac:dyDescent="0.15">
      <c r="A36" s="215"/>
      <c r="B36" s="216" t="s">
        <v>128</v>
      </c>
      <c r="C36" s="217"/>
      <c r="D36" s="218">
        <f t="shared" si="1"/>
        <v>3</v>
      </c>
      <c r="E36" s="219"/>
      <c r="F36" s="219"/>
      <c r="G36" s="219"/>
      <c r="H36" s="220"/>
      <c r="I36" s="219"/>
      <c r="J36" s="219"/>
      <c r="K36" s="219"/>
      <c r="L36" s="221"/>
      <c r="M36" s="221"/>
      <c r="N36" s="219"/>
      <c r="O36" s="222"/>
      <c r="P36" s="219"/>
      <c r="Q36" s="221"/>
      <c r="R36" s="222"/>
      <c r="S36" s="219"/>
      <c r="T36" s="219"/>
      <c r="U36" s="221"/>
      <c r="V36" s="219">
        <v>1</v>
      </c>
      <c r="W36" s="219">
        <v>1</v>
      </c>
      <c r="X36" s="219">
        <v>1</v>
      </c>
      <c r="Y36" s="221"/>
      <c r="Z36" s="221"/>
      <c r="AA36" s="219"/>
      <c r="AB36" s="221"/>
      <c r="AC36" s="219"/>
      <c r="AD36" s="219"/>
      <c r="AE36" s="221"/>
      <c r="AF36" s="219"/>
      <c r="AG36" s="219"/>
      <c r="AH36" s="222"/>
      <c r="AI36" s="221"/>
      <c r="AJ36" s="219"/>
      <c r="AK36" s="219"/>
      <c r="AL36" s="219"/>
      <c r="AM36" s="221"/>
      <c r="AN36" s="219"/>
      <c r="AO36" s="219"/>
      <c r="AP36" s="219"/>
      <c r="AQ36" s="221"/>
      <c r="AR36" s="223"/>
      <c r="AS36" s="224">
        <f>D36/$D$56</f>
        <v>0.11857707509881422</v>
      </c>
      <c r="AU36" s="225"/>
    </row>
    <row r="37" spans="1:47" ht="12" customHeight="1" x14ac:dyDescent="0.15">
      <c r="A37" s="226"/>
      <c r="B37" s="227" t="s">
        <v>129</v>
      </c>
      <c r="C37" s="228"/>
      <c r="D37" s="218">
        <f t="shared" si="1"/>
        <v>3</v>
      </c>
      <c r="E37" s="219"/>
      <c r="F37" s="219"/>
      <c r="G37" s="219"/>
      <c r="H37" s="220"/>
      <c r="I37" s="219"/>
      <c r="J37" s="219"/>
      <c r="K37" s="219"/>
      <c r="L37" s="221"/>
      <c r="M37" s="221"/>
      <c r="N37" s="219"/>
      <c r="O37" s="222"/>
      <c r="P37" s="219"/>
      <c r="Q37" s="221"/>
      <c r="R37" s="222"/>
      <c r="S37" s="219"/>
      <c r="T37" s="219"/>
      <c r="U37" s="221"/>
      <c r="V37" s="219">
        <v>1</v>
      </c>
      <c r="W37" s="219">
        <v>1</v>
      </c>
      <c r="X37" s="219">
        <v>1</v>
      </c>
      <c r="Y37" s="221"/>
      <c r="Z37" s="221"/>
      <c r="AA37" s="219"/>
      <c r="AB37" s="221"/>
      <c r="AC37" s="219"/>
      <c r="AD37" s="219"/>
      <c r="AE37" s="221"/>
      <c r="AF37" s="219"/>
      <c r="AG37" s="219"/>
      <c r="AH37" s="222"/>
      <c r="AI37" s="221"/>
      <c r="AJ37" s="219"/>
      <c r="AK37" s="219"/>
      <c r="AL37" s="219"/>
      <c r="AM37" s="221"/>
      <c r="AN37" s="219"/>
      <c r="AO37" s="219"/>
      <c r="AP37" s="219"/>
      <c r="AQ37" s="221"/>
      <c r="AR37" s="223"/>
      <c r="AS37" s="224">
        <f>D37/$D$56</f>
        <v>0.11857707509881422</v>
      </c>
      <c r="AU37" s="225"/>
    </row>
    <row r="38" spans="1:47" ht="12" customHeight="1" x14ac:dyDescent="0.15">
      <c r="A38" s="226"/>
      <c r="B38" s="227" t="s">
        <v>86</v>
      </c>
      <c r="C38" s="228"/>
      <c r="D38" s="218">
        <f t="shared" si="1"/>
        <v>2.2000000000000002</v>
      </c>
      <c r="E38" s="219"/>
      <c r="F38" s="219"/>
      <c r="G38" s="219"/>
      <c r="H38" s="220"/>
      <c r="I38" s="219"/>
      <c r="J38" s="219"/>
      <c r="K38" s="219"/>
      <c r="L38" s="221"/>
      <c r="M38" s="221"/>
      <c r="N38" s="219"/>
      <c r="O38" s="222">
        <v>0.1</v>
      </c>
      <c r="P38" s="219"/>
      <c r="Q38" s="221"/>
      <c r="R38" s="222"/>
      <c r="S38" s="219"/>
      <c r="T38" s="219">
        <v>1</v>
      </c>
      <c r="U38" s="221"/>
      <c r="V38" s="219"/>
      <c r="W38" s="219"/>
      <c r="X38" s="219"/>
      <c r="Y38" s="221"/>
      <c r="Z38" s="221"/>
      <c r="AA38" s="219"/>
      <c r="AB38" s="221"/>
      <c r="AC38" s="219"/>
      <c r="AD38" s="219"/>
      <c r="AE38" s="221"/>
      <c r="AF38" s="219">
        <v>1</v>
      </c>
      <c r="AG38" s="219"/>
      <c r="AH38" s="222">
        <v>0.1</v>
      </c>
      <c r="AI38" s="221"/>
      <c r="AJ38" s="219"/>
      <c r="AK38" s="219"/>
      <c r="AL38" s="219"/>
      <c r="AM38" s="221"/>
      <c r="AN38" s="219"/>
      <c r="AO38" s="219"/>
      <c r="AP38" s="219"/>
      <c r="AQ38" s="221"/>
      <c r="AR38" s="223"/>
      <c r="AS38" s="224">
        <f>D38/$D$56</f>
        <v>8.6956521739130446E-2</v>
      </c>
      <c r="AU38" s="225"/>
    </row>
    <row r="39" spans="1:47" ht="12" customHeight="1" x14ac:dyDescent="0.15">
      <c r="A39" s="215"/>
      <c r="B39" s="216" t="s">
        <v>68</v>
      </c>
      <c r="C39" s="217"/>
      <c r="D39" s="218">
        <f t="shared" si="1"/>
        <v>2</v>
      </c>
      <c r="E39" s="219"/>
      <c r="F39" s="219"/>
      <c r="G39" s="219"/>
      <c r="H39" s="220"/>
      <c r="I39" s="219"/>
      <c r="J39" s="219"/>
      <c r="K39" s="219"/>
      <c r="L39" s="221"/>
      <c r="M39" s="221"/>
      <c r="N39" s="219"/>
      <c r="O39" s="222"/>
      <c r="P39" s="219">
        <v>1</v>
      </c>
      <c r="Q39" s="221"/>
      <c r="R39" s="222"/>
      <c r="S39" s="219"/>
      <c r="T39" s="219"/>
      <c r="U39" s="221"/>
      <c r="V39" s="219"/>
      <c r="W39" s="219"/>
      <c r="X39" s="219">
        <v>1</v>
      </c>
      <c r="Y39" s="221"/>
      <c r="Z39" s="221"/>
      <c r="AA39" s="219"/>
      <c r="AB39" s="221"/>
      <c r="AC39" s="219"/>
      <c r="AD39" s="219"/>
      <c r="AE39" s="221"/>
      <c r="AF39" s="219"/>
      <c r="AG39" s="219"/>
      <c r="AH39" s="222"/>
      <c r="AI39" s="221"/>
      <c r="AJ39" s="219"/>
      <c r="AK39" s="219"/>
      <c r="AL39" s="219"/>
      <c r="AM39" s="221"/>
      <c r="AN39" s="219"/>
      <c r="AO39" s="219"/>
      <c r="AP39" s="219"/>
      <c r="AQ39" s="221"/>
      <c r="AR39" s="223"/>
      <c r="AS39" s="224">
        <f>D39/$D$56</f>
        <v>7.9051383399209488E-2</v>
      </c>
      <c r="AU39" s="225"/>
    </row>
    <row r="40" spans="1:47" ht="12" customHeight="1" x14ac:dyDescent="0.15">
      <c r="A40" s="215"/>
      <c r="B40" s="216" t="s">
        <v>79</v>
      </c>
      <c r="C40" s="217"/>
      <c r="D40" s="218">
        <f t="shared" si="1"/>
        <v>2</v>
      </c>
      <c r="E40" s="219"/>
      <c r="F40" s="219"/>
      <c r="G40" s="219"/>
      <c r="H40" s="220"/>
      <c r="I40" s="219"/>
      <c r="J40" s="219"/>
      <c r="K40" s="219"/>
      <c r="L40" s="221"/>
      <c r="M40" s="221"/>
      <c r="N40" s="219"/>
      <c r="O40" s="222"/>
      <c r="P40" s="219">
        <v>1</v>
      </c>
      <c r="Q40" s="221"/>
      <c r="R40" s="222"/>
      <c r="S40" s="219"/>
      <c r="T40" s="219"/>
      <c r="U40" s="221"/>
      <c r="V40" s="219"/>
      <c r="W40" s="219"/>
      <c r="X40" s="219"/>
      <c r="Y40" s="221"/>
      <c r="Z40" s="221"/>
      <c r="AA40" s="219"/>
      <c r="AB40" s="221"/>
      <c r="AC40" s="219"/>
      <c r="AD40" s="219">
        <v>1</v>
      </c>
      <c r="AE40" s="221"/>
      <c r="AF40" s="219"/>
      <c r="AG40" s="219"/>
      <c r="AH40" s="222"/>
      <c r="AI40" s="221"/>
      <c r="AJ40" s="219"/>
      <c r="AK40" s="219"/>
      <c r="AL40" s="219"/>
      <c r="AM40" s="221"/>
      <c r="AN40" s="219"/>
      <c r="AO40" s="219"/>
      <c r="AP40" s="219"/>
      <c r="AQ40" s="221"/>
      <c r="AR40" s="223"/>
      <c r="AS40" s="224">
        <f>D40/$D$56</f>
        <v>7.9051383399209488E-2</v>
      </c>
      <c r="AU40" s="225"/>
    </row>
    <row r="41" spans="1:47" ht="12" customHeight="1" x14ac:dyDescent="0.15">
      <c r="A41" s="215"/>
      <c r="B41" s="216" t="s">
        <v>80</v>
      </c>
      <c r="C41" s="217"/>
      <c r="D41" s="218">
        <f t="shared" si="1"/>
        <v>2</v>
      </c>
      <c r="E41" s="219"/>
      <c r="F41" s="219"/>
      <c r="G41" s="219"/>
      <c r="H41" s="220"/>
      <c r="I41" s="219"/>
      <c r="J41" s="219"/>
      <c r="K41" s="219"/>
      <c r="L41" s="221"/>
      <c r="M41" s="221"/>
      <c r="N41" s="219"/>
      <c r="O41" s="222"/>
      <c r="P41" s="219"/>
      <c r="Q41" s="221"/>
      <c r="R41" s="222"/>
      <c r="S41" s="219"/>
      <c r="T41" s="219"/>
      <c r="U41" s="221"/>
      <c r="V41" s="219"/>
      <c r="W41" s="219"/>
      <c r="X41" s="219"/>
      <c r="Y41" s="221"/>
      <c r="Z41" s="221"/>
      <c r="AA41" s="219">
        <v>1</v>
      </c>
      <c r="AB41" s="221"/>
      <c r="AC41" s="219"/>
      <c r="AD41" s="219"/>
      <c r="AE41" s="221"/>
      <c r="AF41" s="219"/>
      <c r="AG41" s="219">
        <v>1</v>
      </c>
      <c r="AH41" s="222"/>
      <c r="AI41" s="221"/>
      <c r="AJ41" s="219"/>
      <c r="AK41" s="219"/>
      <c r="AL41" s="219"/>
      <c r="AM41" s="221"/>
      <c r="AN41" s="219"/>
      <c r="AO41" s="219"/>
      <c r="AP41" s="219"/>
      <c r="AQ41" s="221"/>
      <c r="AR41" s="223"/>
      <c r="AS41" s="224">
        <f>D41/$D$56</f>
        <v>7.9051383399209488E-2</v>
      </c>
      <c r="AU41" s="225"/>
    </row>
    <row r="42" spans="1:47" ht="12" customHeight="1" x14ac:dyDescent="0.15">
      <c r="A42" s="226"/>
      <c r="B42" s="227" t="s">
        <v>96</v>
      </c>
      <c r="C42" s="228"/>
      <c r="D42" s="218">
        <f t="shared" si="1"/>
        <v>2</v>
      </c>
      <c r="E42" s="219"/>
      <c r="F42" s="219"/>
      <c r="G42" s="219"/>
      <c r="H42" s="220"/>
      <c r="I42" s="219"/>
      <c r="J42" s="219"/>
      <c r="K42" s="219"/>
      <c r="L42" s="221"/>
      <c r="M42" s="221"/>
      <c r="N42" s="219"/>
      <c r="O42" s="222"/>
      <c r="P42" s="219"/>
      <c r="Q42" s="221"/>
      <c r="R42" s="222"/>
      <c r="S42" s="219"/>
      <c r="T42" s="219"/>
      <c r="U42" s="221"/>
      <c r="V42" s="219"/>
      <c r="W42" s="219"/>
      <c r="X42" s="219"/>
      <c r="Y42" s="221"/>
      <c r="Z42" s="221"/>
      <c r="AA42" s="219"/>
      <c r="AB42" s="221"/>
      <c r="AC42" s="219"/>
      <c r="AD42" s="219">
        <v>1</v>
      </c>
      <c r="AE42" s="221"/>
      <c r="AF42" s="219"/>
      <c r="AG42" s="219"/>
      <c r="AH42" s="222"/>
      <c r="AI42" s="221"/>
      <c r="AJ42" s="219">
        <v>1</v>
      </c>
      <c r="AK42" s="219"/>
      <c r="AL42" s="219"/>
      <c r="AM42" s="221"/>
      <c r="AN42" s="219"/>
      <c r="AO42" s="219"/>
      <c r="AP42" s="219"/>
      <c r="AQ42" s="221"/>
      <c r="AR42" s="223"/>
      <c r="AS42" s="224">
        <f>D42/$D$56</f>
        <v>7.9051383399209488E-2</v>
      </c>
      <c r="AU42" s="225"/>
    </row>
    <row r="43" spans="1:47" ht="12" customHeight="1" x14ac:dyDescent="0.15">
      <c r="A43" s="215"/>
      <c r="B43" s="216" t="s">
        <v>101</v>
      </c>
      <c r="C43" s="217"/>
      <c r="D43" s="218">
        <f t="shared" si="1"/>
        <v>2</v>
      </c>
      <c r="E43" s="219"/>
      <c r="F43" s="219"/>
      <c r="G43" s="219"/>
      <c r="H43" s="220"/>
      <c r="I43" s="219"/>
      <c r="J43" s="219">
        <v>1</v>
      </c>
      <c r="K43" s="219"/>
      <c r="L43" s="221"/>
      <c r="M43" s="221"/>
      <c r="N43" s="219"/>
      <c r="O43" s="222"/>
      <c r="P43" s="219"/>
      <c r="Q43" s="221"/>
      <c r="R43" s="222"/>
      <c r="S43" s="219"/>
      <c r="T43" s="219"/>
      <c r="U43" s="221"/>
      <c r="V43" s="219"/>
      <c r="W43" s="219"/>
      <c r="X43" s="219"/>
      <c r="Y43" s="221"/>
      <c r="Z43" s="221"/>
      <c r="AA43" s="219"/>
      <c r="AB43" s="221"/>
      <c r="AC43" s="219"/>
      <c r="AD43" s="219">
        <v>1</v>
      </c>
      <c r="AE43" s="221"/>
      <c r="AF43" s="219"/>
      <c r="AG43" s="219"/>
      <c r="AH43" s="222"/>
      <c r="AI43" s="221"/>
      <c r="AJ43" s="219"/>
      <c r="AK43" s="219"/>
      <c r="AL43" s="219"/>
      <c r="AM43" s="221"/>
      <c r="AN43" s="219"/>
      <c r="AO43" s="219"/>
      <c r="AP43" s="219"/>
      <c r="AQ43" s="221"/>
      <c r="AR43" s="223"/>
      <c r="AS43" s="224">
        <f>D43/$D$56</f>
        <v>7.9051383399209488E-2</v>
      </c>
      <c r="AU43" s="225"/>
    </row>
    <row r="44" spans="1:47" ht="12" customHeight="1" x14ac:dyDescent="0.15">
      <c r="A44" s="215"/>
      <c r="B44" s="216" t="s">
        <v>115</v>
      </c>
      <c r="C44" s="217"/>
      <c r="D44" s="218">
        <f t="shared" si="1"/>
        <v>2</v>
      </c>
      <c r="E44" s="219"/>
      <c r="F44" s="219">
        <v>1</v>
      </c>
      <c r="G44" s="219"/>
      <c r="H44" s="220"/>
      <c r="I44" s="219">
        <v>1</v>
      </c>
      <c r="J44" s="219"/>
      <c r="K44" s="219"/>
      <c r="L44" s="221"/>
      <c r="M44" s="221"/>
      <c r="N44" s="219"/>
      <c r="O44" s="222"/>
      <c r="P44" s="219"/>
      <c r="Q44" s="221"/>
      <c r="R44" s="222"/>
      <c r="S44" s="219"/>
      <c r="T44" s="219"/>
      <c r="U44" s="221"/>
      <c r="V44" s="219"/>
      <c r="W44" s="219"/>
      <c r="X44" s="219"/>
      <c r="Y44" s="221"/>
      <c r="Z44" s="221"/>
      <c r="AA44" s="219"/>
      <c r="AB44" s="221"/>
      <c r="AC44" s="219"/>
      <c r="AD44" s="219"/>
      <c r="AE44" s="221"/>
      <c r="AF44" s="219"/>
      <c r="AG44" s="219"/>
      <c r="AH44" s="222"/>
      <c r="AI44" s="221"/>
      <c r="AJ44" s="219"/>
      <c r="AK44" s="219"/>
      <c r="AL44" s="219"/>
      <c r="AM44" s="221"/>
      <c r="AN44" s="219"/>
      <c r="AO44" s="219"/>
      <c r="AP44" s="219"/>
      <c r="AQ44" s="221"/>
      <c r="AR44" s="223"/>
      <c r="AS44" s="224">
        <f>D44/$D$56</f>
        <v>7.9051383399209488E-2</v>
      </c>
      <c r="AU44" s="225"/>
    </row>
    <row r="45" spans="1:47" ht="12" customHeight="1" x14ac:dyDescent="0.15">
      <c r="A45" s="215"/>
      <c r="B45" s="216" t="s">
        <v>119</v>
      </c>
      <c r="C45" s="217"/>
      <c r="D45" s="218">
        <f t="shared" si="1"/>
        <v>1.2</v>
      </c>
      <c r="E45" s="219"/>
      <c r="F45" s="219"/>
      <c r="G45" s="219"/>
      <c r="H45" s="220"/>
      <c r="I45" s="219"/>
      <c r="J45" s="219"/>
      <c r="K45" s="219"/>
      <c r="L45" s="221"/>
      <c r="M45" s="221"/>
      <c r="N45" s="219"/>
      <c r="O45" s="222">
        <v>0.1</v>
      </c>
      <c r="P45" s="219"/>
      <c r="Q45" s="221"/>
      <c r="R45" s="222">
        <v>0.1</v>
      </c>
      <c r="S45" s="219"/>
      <c r="T45" s="219">
        <v>1</v>
      </c>
      <c r="U45" s="221"/>
      <c r="V45" s="219"/>
      <c r="W45" s="219"/>
      <c r="X45" s="219"/>
      <c r="Y45" s="221"/>
      <c r="Z45" s="221"/>
      <c r="AA45" s="219"/>
      <c r="AB45" s="221"/>
      <c r="AC45" s="219"/>
      <c r="AD45" s="219"/>
      <c r="AE45" s="221"/>
      <c r="AF45" s="219"/>
      <c r="AG45" s="219"/>
      <c r="AH45" s="222"/>
      <c r="AI45" s="221"/>
      <c r="AJ45" s="219"/>
      <c r="AK45" s="219"/>
      <c r="AL45" s="219"/>
      <c r="AM45" s="221"/>
      <c r="AN45" s="219"/>
      <c r="AO45" s="219"/>
      <c r="AP45" s="219"/>
      <c r="AQ45" s="221"/>
      <c r="AR45" s="223"/>
      <c r="AS45" s="224">
        <f>D45/$D$56</f>
        <v>4.7430830039525688E-2</v>
      </c>
      <c r="AU45" s="225"/>
    </row>
    <row r="46" spans="1:47" ht="12" customHeight="1" x14ac:dyDescent="0.15">
      <c r="A46" s="215"/>
      <c r="B46" s="216" t="s">
        <v>75</v>
      </c>
      <c r="C46" s="217"/>
      <c r="D46" s="218">
        <f t="shared" si="1"/>
        <v>1</v>
      </c>
      <c r="E46" s="219"/>
      <c r="F46" s="219"/>
      <c r="G46" s="219"/>
      <c r="H46" s="220"/>
      <c r="I46" s="219"/>
      <c r="J46" s="219"/>
      <c r="K46" s="219"/>
      <c r="L46" s="221"/>
      <c r="M46" s="221"/>
      <c r="N46" s="219">
        <v>1</v>
      </c>
      <c r="O46" s="222"/>
      <c r="P46" s="219"/>
      <c r="Q46" s="221"/>
      <c r="R46" s="222"/>
      <c r="S46" s="219"/>
      <c r="T46" s="219"/>
      <c r="U46" s="221"/>
      <c r="V46" s="219"/>
      <c r="W46" s="219"/>
      <c r="X46" s="219"/>
      <c r="Y46" s="221"/>
      <c r="Z46" s="221"/>
      <c r="AA46" s="219"/>
      <c r="AB46" s="221"/>
      <c r="AC46" s="219"/>
      <c r="AD46" s="219"/>
      <c r="AE46" s="221"/>
      <c r="AF46" s="219"/>
      <c r="AG46" s="219"/>
      <c r="AH46" s="222"/>
      <c r="AI46" s="221"/>
      <c r="AJ46" s="219"/>
      <c r="AK46" s="219"/>
      <c r="AL46" s="219"/>
      <c r="AM46" s="221"/>
      <c r="AN46" s="219"/>
      <c r="AO46" s="219"/>
      <c r="AP46" s="219"/>
      <c r="AQ46" s="221"/>
      <c r="AR46" s="223"/>
      <c r="AS46" s="224">
        <f>D46/$D$56</f>
        <v>3.9525691699604744E-2</v>
      </c>
      <c r="AU46" s="225"/>
    </row>
    <row r="47" spans="1:47" ht="12" customHeight="1" x14ac:dyDescent="0.15">
      <c r="A47" s="215"/>
      <c r="B47" s="216" t="s">
        <v>81</v>
      </c>
      <c r="C47" s="217"/>
      <c r="D47" s="218">
        <f t="shared" si="1"/>
        <v>1</v>
      </c>
      <c r="E47" s="219"/>
      <c r="F47" s="219"/>
      <c r="G47" s="219">
        <v>1</v>
      </c>
      <c r="H47" s="220"/>
      <c r="I47" s="219"/>
      <c r="J47" s="219"/>
      <c r="K47" s="219"/>
      <c r="L47" s="221"/>
      <c r="M47" s="221"/>
      <c r="N47" s="219"/>
      <c r="O47" s="222"/>
      <c r="P47" s="219"/>
      <c r="Q47" s="221"/>
      <c r="R47" s="222"/>
      <c r="S47" s="219"/>
      <c r="T47" s="219"/>
      <c r="U47" s="221"/>
      <c r="V47" s="219"/>
      <c r="W47" s="219"/>
      <c r="X47" s="219"/>
      <c r="Y47" s="221"/>
      <c r="Z47" s="221"/>
      <c r="AA47" s="219"/>
      <c r="AB47" s="221"/>
      <c r="AC47" s="219"/>
      <c r="AD47" s="219"/>
      <c r="AE47" s="221"/>
      <c r="AF47" s="219"/>
      <c r="AG47" s="219"/>
      <c r="AH47" s="222"/>
      <c r="AI47" s="221"/>
      <c r="AJ47" s="219"/>
      <c r="AK47" s="219"/>
      <c r="AL47" s="219"/>
      <c r="AM47" s="221"/>
      <c r="AN47" s="219"/>
      <c r="AO47" s="219"/>
      <c r="AP47" s="219"/>
      <c r="AQ47" s="221"/>
      <c r="AR47" s="223"/>
      <c r="AS47" s="224">
        <f>D47/$D$56</f>
        <v>3.9525691699604744E-2</v>
      </c>
      <c r="AU47" s="225"/>
    </row>
    <row r="48" spans="1:47" ht="12" customHeight="1" x14ac:dyDescent="0.15">
      <c r="A48" s="226"/>
      <c r="B48" s="227" t="s">
        <v>95</v>
      </c>
      <c r="C48" s="228"/>
      <c r="D48" s="218">
        <f t="shared" si="1"/>
        <v>1</v>
      </c>
      <c r="E48" s="219"/>
      <c r="F48" s="219"/>
      <c r="G48" s="219"/>
      <c r="H48" s="220"/>
      <c r="I48" s="219"/>
      <c r="J48" s="219"/>
      <c r="K48" s="219"/>
      <c r="L48" s="221"/>
      <c r="M48" s="221"/>
      <c r="N48" s="219"/>
      <c r="O48" s="222"/>
      <c r="P48" s="219"/>
      <c r="Q48" s="221"/>
      <c r="R48" s="222"/>
      <c r="S48" s="219"/>
      <c r="T48" s="219"/>
      <c r="U48" s="221"/>
      <c r="V48" s="219"/>
      <c r="W48" s="219"/>
      <c r="X48" s="219"/>
      <c r="Y48" s="221"/>
      <c r="Z48" s="221"/>
      <c r="AA48" s="219"/>
      <c r="AB48" s="221"/>
      <c r="AC48" s="219"/>
      <c r="AD48" s="219">
        <v>1</v>
      </c>
      <c r="AE48" s="221"/>
      <c r="AF48" s="219"/>
      <c r="AG48" s="219"/>
      <c r="AH48" s="222"/>
      <c r="AI48" s="221"/>
      <c r="AJ48" s="219"/>
      <c r="AK48" s="219"/>
      <c r="AL48" s="219"/>
      <c r="AM48" s="221"/>
      <c r="AN48" s="219"/>
      <c r="AO48" s="219"/>
      <c r="AP48" s="219"/>
      <c r="AQ48" s="221"/>
      <c r="AR48" s="223"/>
      <c r="AS48" s="224">
        <f>D48/$D$56</f>
        <v>3.9525691699604744E-2</v>
      </c>
      <c r="AU48" s="225"/>
    </row>
    <row r="49" spans="1:47" ht="12" customHeight="1" x14ac:dyDescent="0.15">
      <c r="A49" s="215"/>
      <c r="B49" s="216" t="s">
        <v>98</v>
      </c>
      <c r="C49" s="217"/>
      <c r="D49" s="218">
        <f t="shared" si="1"/>
        <v>1</v>
      </c>
      <c r="E49" s="219"/>
      <c r="F49" s="219"/>
      <c r="G49" s="219"/>
      <c r="H49" s="220"/>
      <c r="I49" s="219"/>
      <c r="J49" s="219"/>
      <c r="K49" s="219"/>
      <c r="L49" s="221"/>
      <c r="M49" s="221"/>
      <c r="N49" s="219"/>
      <c r="O49" s="222"/>
      <c r="P49" s="219"/>
      <c r="Q49" s="221"/>
      <c r="R49" s="222"/>
      <c r="S49" s="219"/>
      <c r="T49" s="219"/>
      <c r="U49" s="221"/>
      <c r="V49" s="219"/>
      <c r="W49" s="219"/>
      <c r="X49" s="219"/>
      <c r="Y49" s="221"/>
      <c r="Z49" s="221"/>
      <c r="AA49" s="219"/>
      <c r="AB49" s="221"/>
      <c r="AC49" s="219">
        <v>1</v>
      </c>
      <c r="AD49" s="219"/>
      <c r="AE49" s="221"/>
      <c r="AF49" s="219"/>
      <c r="AG49" s="219"/>
      <c r="AH49" s="222"/>
      <c r="AI49" s="221"/>
      <c r="AJ49" s="219"/>
      <c r="AK49" s="219"/>
      <c r="AL49" s="219"/>
      <c r="AM49" s="221"/>
      <c r="AN49" s="219"/>
      <c r="AO49" s="219"/>
      <c r="AP49" s="219"/>
      <c r="AQ49" s="221"/>
      <c r="AR49" s="223"/>
      <c r="AS49" s="224">
        <f>D49/$D$56</f>
        <v>3.9525691699604744E-2</v>
      </c>
      <c r="AU49" s="225"/>
    </row>
    <row r="50" spans="1:47" ht="12" customHeight="1" x14ac:dyDescent="0.15">
      <c r="A50" s="215"/>
      <c r="B50" s="216" t="s">
        <v>121</v>
      </c>
      <c r="C50" s="217"/>
      <c r="D50" s="218">
        <f t="shared" si="1"/>
        <v>1</v>
      </c>
      <c r="E50" s="219"/>
      <c r="F50" s="219"/>
      <c r="G50" s="219"/>
      <c r="H50" s="220"/>
      <c r="I50" s="219"/>
      <c r="J50" s="219"/>
      <c r="K50" s="219"/>
      <c r="L50" s="221"/>
      <c r="M50" s="221"/>
      <c r="N50" s="219"/>
      <c r="O50" s="222"/>
      <c r="P50" s="219">
        <v>1</v>
      </c>
      <c r="Q50" s="221"/>
      <c r="R50" s="222"/>
      <c r="S50" s="219"/>
      <c r="T50" s="219"/>
      <c r="U50" s="221"/>
      <c r="V50" s="219"/>
      <c r="W50" s="219"/>
      <c r="X50" s="219"/>
      <c r="Y50" s="221"/>
      <c r="Z50" s="221"/>
      <c r="AA50" s="219"/>
      <c r="AB50" s="221"/>
      <c r="AC50" s="219"/>
      <c r="AD50" s="219"/>
      <c r="AE50" s="221"/>
      <c r="AF50" s="219"/>
      <c r="AG50" s="219"/>
      <c r="AH50" s="222"/>
      <c r="AI50" s="221"/>
      <c r="AJ50" s="219"/>
      <c r="AK50" s="219"/>
      <c r="AL50" s="219"/>
      <c r="AM50" s="221"/>
      <c r="AN50" s="219"/>
      <c r="AO50" s="219"/>
      <c r="AP50" s="219"/>
      <c r="AQ50" s="221"/>
      <c r="AR50" s="223"/>
      <c r="AS50" s="224">
        <f>D50/$D$56</f>
        <v>3.9525691699604744E-2</v>
      </c>
      <c r="AU50" s="225"/>
    </row>
    <row r="51" spans="1:47" ht="12" customHeight="1" x14ac:dyDescent="0.15">
      <c r="A51" s="226"/>
      <c r="B51" s="227" t="s">
        <v>71</v>
      </c>
      <c r="C51" s="228"/>
      <c r="D51" s="218">
        <f t="shared" si="1"/>
        <v>1</v>
      </c>
      <c r="E51" s="219"/>
      <c r="F51" s="219"/>
      <c r="G51" s="219"/>
      <c r="H51" s="220"/>
      <c r="I51" s="219"/>
      <c r="J51" s="219"/>
      <c r="K51" s="219"/>
      <c r="L51" s="221"/>
      <c r="M51" s="221"/>
      <c r="N51" s="219"/>
      <c r="O51" s="222"/>
      <c r="P51" s="219"/>
      <c r="Q51" s="221"/>
      <c r="R51" s="222"/>
      <c r="S51" s="219"/>
      <c r="T51" s="219"/>
      <c r="U51" s="221"/>
      <c r="V51" s="219"/>
      <c r="W51" s="219"/>
      <c r="X51" s="219"/>
      <c r="Y51" s="221"/>
      <c r="Z51" s="221"/>
      <c r="AA51" s="219"/>
      <c r="AB51" s="221"/>
      <c r="AC51" s="219"/>
      <c r="AD51" s="219"/>
      <c r="AE51" s="221"/>
      <c r="AF51" s="219"/>
      <c r="AG51" s="219"/>
      <c r="AH51" s="222"/>
      <c r="AI51" s="221"/>
      <c r="AJ51" s="219"/>
      <c r="AK51" s="219"/>
      <c r="AL51" s="219"/>
      <c r="AM51" s="221"/>
      <c r="AN51" s="219"/>
      <c r="AO51" s="219"/>
      <c r="AP51" s="219"/>
      <c r="AQ51" s="221"/>
      <c r="AR51" s="223">
        <v>1</v>
      </c>
      <c r="AS51" s="224">
        <f>D51/$D$56</f>
        <v>3.9525691699604744E-2</v>
      </c>
      <c r="AU51" s="225"/>
    </row>
    <row r="52" spans="1:47" ht="12" customHeight="1" x14ac:dyDescent="0.15">
      <c r="A52" s="229"/>
      <c r="B52" s="230"/>
      <c r="C52" s="230"/>
      <c r="D52" s="231"/>
      <c r="E52" s="219"/>
      <c r="F52" s="219"/>
      <c r="G52" s="219"/>
      <c r="H52" s="220"/>
      <c r="I52" s="219"/>
      <c r="J52" s="219"/>
      <c r="K52" s="219"/>
      <c r="L52" s="221"/>
      <c r="M52" s="221"/>
      <c r="N52" s="219"/>
      <c r="O52" s="222"/>
      <c r="P52" s="219"/>
      <c r="Q52" s="221"/>
      <c r="R52" s="222"/>
      <c r="S52" s="219"/>
      <c r="T52" s="219"/>
      <c r="U52" s="221"/>
      <c r="V52" s="219"/>
      <c r="W52" s="219"/>
      <c r="X52" s="219"/>
      <c r="Y52" s="221"/>
      <c r="Z52" s="221"/>
      <c r="AA52" s="219"/>
      <c r="AB52" s="221"/>
      <c r="AC52" s="219"/>
      <c r="AD52" s="219"/>
      <c r="AE52" s="221"/>
      <c r="AF52" s="219"/>
      <c r="AG52" s="219"/>
      <c r="AH52" s="222"/>
      <c r="AI52" s="221"/>
      <c r="AJ52" s="219"/>
      <c r="AK52" s="219"/>
      <c r="AL52" s="219"/>
      <c r="AM52" s="221"/>
      <c r="AN52" s="219"/>
      <c r="AO52" s="219"/>
      <c r="AP52" s="219"/>
      <c r="AQ52" s="221"/>
      <c r="AR52" s="223"/>
      <c r="AS52" s="224">
        <f>D52/$D$56</f>
        <v>0</v>
      </c>
      <c r="AU52" s="225"/>
    </row>
    <row r="53" spans="1:47" ht="12" customHeight="1" x14ac:dyDescent="0.15">
      <c r="A53" s="232"/>
      <c r="B53" s="233" t="s">
        <v>169</v>
      </c>
      <c r="C53" s="234"/>
      <c r="D53" s="235">
        <f t="shared" ref="D53" si="2">SUM(E53:AR53)</f>
        <v>2</v>
      </c>
      <c r="E53" s="219"/>
      <c r="F53" s="219"/>
      <c r="G53" s="219"/>
      <c r="H53" s="220"/>
      <c r="I53" s="219"/>
      <c r="J53" s="219"/>
      <c r="K53" s="219"/>
      <c r="L53" s="221"/>
      <c r="M53" s="221"/>
      <c r="N53" s="219"/>
      <c r="O53" s="222"/>
      <c r="P53" s="219">
        <v>1</v>
      </c>
      <c r="Q53" s="221"/>
      <c r="R53" s="222"/>
      <c r="S53" s="219"/>
      <c r="T53" s="219">
        <v>1</v>
      </c>
      <c r="U53" s="221"/>
      <c r="V53" s="219"/>
      <c r="W53" s="219"/>
      <c r="X53" s="219"/>
      <c r="Y53" s="221"/>
      <c r="Z53" s="221"/>
      <c r="AA53" s="219"/>
      <c r="AB53" s="221"/>
      <c r="AC53" s="219"/>
      <c r="AD53" s="219"/>
      <c r="AE53" s="221"/>
      <c r="AF53" s="219"/>
      <c r="AG53" s="219"/>
      <c r="AH53" s="222"/>
      <c r="AI53" s="221"/>
      <c r="AJ53" s="219"/>
      <c r="AK53" s="219"/>
      <c r="AL53" s="219"/>
      <c r="AM53" s="221"/>
      <c r="AN53" s="219"/>
      <c r="AO53" s="219"/>
      <c r="AP53" s="219"/>
      <c r="AQ53" s="221"/>
      <c r="AR53" s="223"/>
      <c r="AS53" s="224">
        <f>D53/$D$56</f>
        <v>7.9051383399209488E-2</v>
      </c>
    </row>
    <row r="54" spans="1:47" ht="12" customHeight="1" x14ac:dyDescent="0.15">
      <c r="A54" s="232"/>
      <c r="B54" s="233" t="s">
        <v>170</v>
      </c>
      <c r="C54" s="234"/>
      <c r="D54" s="235">
        <f>SUM(E54:AR54)</f>
        <v>1</v>
      </c>
      <c r="E54" s="219"/>
      <c r="F54" s="219"/>
      <c r="G54" s="219"/>
      <c r="H54" s="220"/>
      <c r="I54" s="219"/>
      <c r="J54" s="219"/>
      <c r="K54" s="219"/>
      <c r="L54" s="221"/>
      <c r="M54" s="221"/>
      <c r="N54" s="219"/>
      <c r="O54" s="222"/>
      <c r="P54" s="219"/>
      <c r="Q54" s="221"/>
      <c r="R54" s="222"/>
      <c r="S54" s="219"/>
      <c r="T54" s="219">
        <v>1</v>
      </c>
      <c r="U54" s="221"/>
      <c r="V54" s="219"/>
      <c r="W54" s="219"/>
      <c r="X54" s="219"/>
      <c r="Y54" s="221"/>
      <c r="Z54" s="221"/>
      <c r="AA54" s="219"/>
      <c r="AB54" s="221"/>
      <c r="AC54" s="219"/>
      <c r="AD54" s="219"/>
      <c r="AE54" s="221"/>
      <c r="AF54" s="219"/>
      <c r="AG54" s="219"/>
      <c r="AH54" s="222"/>
      <c r="AI54" s="221"/>
      <c r="AJ54" s="219"/>
      <c r="AK54" s="219"/>
      <c r="AL54" s="219"/>
      <c r="AM54" s="221"/>
      <c r="AN54" s="219"/>
      <c r="AO54" s="219"/>
      <c r="AP54" s="219"/>
      <c r="AQ54" s="221"/>
      <c r="AR54" s="223"/>
      <c r="AS54" s="224">
        <f>D54/$D$56</f>
        <v>3.9525691699604744E-2</v>
      </c>
    </row>
    <row r="55" spans="1:47" ht="12" customHeight="1" x14ac:dyDescent="0.15">
      <c r="B55" s="199" t="s">
        <v>171</v>
      </c>
      <c r="D55" s="236">
        <f>SUM(D26:D54)</f>
        <v>69.7</v>
      </c>
      <c r="E55" s="237">
        <f>IF(E56&gt;0,SUM(E3:E54),"")</f>
        <v>6</v>
      </c>
      <c r="F55" s="237">
        <f>IF(F56&gt;0,SUM(F3:F54),"")</f>
        <v>6</v>
      </c>
      <c r="G55" s="237">
        <f>IF(G56&gt;0,SUM(G3:G54),"")</f>
        <v>13</v>
      </c>
      <c r="H55" s="238" t="str">
        <f>IF(H56&gt;0,SUM(H3:H54),"")</f>
        <v/>
      </c>
      <c r="I55" s="237">
        <f>IF(I56&gt;0,SUM(I3:I54),"")</f>
        <v>10</v>
      </c>
      <c r="J55" s="237">
        <f>IF(J56&gt;0,SUM(J3:J54),"")</f>
        <v>7</v>
      </c>
      <c r="K55" s="237">
        <f>IF(K56&gt;0,SUM(K3:K54),"")</f>
        <v>12</v>
      </c>
      <c r="L55" s="239" t="str">
        <f>IF(L56&gt;0,SUM(L3:L54),"")</f>
        <v/>
      </c>
      <c r="M55" s="239" t="str">
        <f>IF(M56&gt;0,SUM(M3:M54),"")</f>
        <v/>
      </c>
      <c r="N55" s="237">
        <f>IF(N56&gt;0,SUM(N3:N54),"")</f>
        <v>14</v>
      </c>
      <c r="O55" s="240">
        <f>IF(O56&gt;0,SUM(O3:O54),"")</f>
        <v>0.99999999999999989</v>
      </c>
      <c r="P55" s="237">
        <f>IF(P56&gt;0,SUM(P3:P54),"")</f>
        <v>20</v>
      </c>
      <c r="Q55" s="239" t="str">
        <f>IF(Q56&gt;0,SUM(Q3:Q54),"")</f>
        <v/>
      </c>
      <c r="R55" s="240">
        <f>IF(R56&gt;0,SUM(R3:R54),"")</f>
        <v>0.79999999999999993</v>
      </c>
      <c r="S55" s="237">
        <f>IF(S56&gt;0,SUM(S3:S54),"")</f>
        <v>10</v>
      </c>
      <c r="T55" s="237">
        <f>IF(T56&gt;0,SUM(T3:T54),"")</f>
        <v>15</v>
      </c>
      <c r="U55" s="239" t="str">
        <f>IF(U56&gt;0,SUM(U3:U54),"")</f>
        <v/>
      </c>
      <c r="V55" s="237">
        <f>IF(V56&gt;0,SUM(V3:V54),"")</f>
        <v>19</v>
      </c>
      <c r="W55" s="237">
        <f>IF(W56&gt;0,SUM(W3:W54),"")</f>
        <v>11</v>
      </c>
      <c r="X55" s="237">
        <f>IF(X56&gt;0,SUM(X3:X54),"")</f>
        <v>17</v>
      </c>
      <c r="Y55" s="239" t="str">
        <f>IF(Y56&gt;0,SUM(Y3:Y54),"")</f>
        <v/>
      </c>
      <c r="Z55" s="239" t="str">
        <f>IF(Z56&gt;0,SUM(Z3:Z54),"")</f>
        <v/>
      </c>
      <c r="AA55" s="237">
        <f>IF(AA56&gt;0,SUM(AA3:AA54),"")</f>
        <v>16</v>
      </c>
      <c r="AB55" s="239" t="str">
        <f>IF(AB56&gt;0,SUM(AB3:AB54),"")</f>
        <v/>
      </c>
      <c r="AC55" s="237">
        <f>IF(AC56&gt;0,SUM(AC3:AC54),"")</f>
        <v>13</v>
      </c>
      <c r="AD55" s="237">
        <f>IF(AD56&gt;0,SUM(AD3:AD54),"")</f>
        <v>17</v>
      </c>
      <c r="AE55" s="239" t="str">
        <f>IF(AE56&gt;0,SUM(AE3:AE54),"")</f>
        <v/>
      </c>
      <c r="AF55" s="237">
        <f>IF(AF56&gt;0,SUM(AF3:AF54),"")</f>
        <v>16</v>
      </c>
      <c r="AG55" s="237">
        <f>IF(AG56&gt;0,SUM(AG3:AG54),"")</f>
        <v>11</v>
      </c>
      <c r="AH55" s="240">
        <f>IF(AH56&gt;0,SUM(AH3:AH54),"")</f>
        <v>0.99999999999999989</v>
      </c>
      <c r="AI55" s="239" t="str">
        <f>IF(AI56&gt;0,SUM(AI3:AI54),"")</f>
        <v/>
      </c>
      <c r="AJ55" s="237">
        <f>IF(AJ56&gt;0,SUM(AJ3:AJ54),"")</f>
        <v>17</v>
      </c>
      <c r="AK55" s="237">
        <f>IF(AK56&gt;0,SUM(AK3:AK54),"")</f>
        <v>7</v>
      </c>
      <c r="AL55" s="237">
        <f>IF(AL56&gt;0,SUM(AL3:AL54),"")</f>
        <v>8</v>
      </c>
      <c r="AM55" s="239" t="str">
        <f>IF(AM56&gt;0,SUM(AM3:AM54),"")</f>
        <v/>
      </c>
      <c r="AN55" s="237">
        <f>IF(AN56&gt;0,SUM(AN3:AN54),"")</f>
        <v>12</v>
      </c>
      <c r="AO55" s="237">
        <f>IF(AO56&gt;0,SUM(AO3:AO54),"")</f>
        <v>8</v>
      </c>
      <c r="AP55" s="237">
        <f>IF(AP56&gt;0,SUM(AP3:AP54),"")</f>
        <v>7</v>
      </c>
      <c r="AQ55" s="239" t="str">
        <f>IF(AQ56&gt;0,SUM(AQ3:AQ54),"")</f>
        <v/>
      </c>
      <c r="AR55" s="237">
        <f>IF(AR56&gt;0,SUM(AR3:AR54),"")</f>
        <v>9</v>
      </c>
      <c r="AS55" s="232"/>
    </row>
    <row r="56" spans="1:47" ht="12" customHeight="1" x14ac:dyDescent="0.15">
      <c r="B56" s="199" t="s">
        <v>172</v>
      </c>
      <c r="D56" s="236">
        <f>SUM(E56:AR56)</f>
        <v>25.3</v>
      </c>
      <c r="E56" s="237">
        <v>1</v>
      </c>
      <c r="F56" s="237">
        <v>1</v>
      </c>
      <c r="G56" s="237">
        <v>1</v>
      </c>
      <c r="H56" s="238"/>
      <c r="I56" s="237">
        <v>1</v>
      </c>
      <c r="J56" s="237">
        <v>1</v>
      </c>
      <c r="K56" s="237">
        <v>1</v>
      </c>
      <c r="L56" s="239"/>
      <c r="M56" s="239"/>
      <c r="N56" s="237">
        <v>1</v>
      </c>
      <c r="O56" s="240">
        <v>0.1</v>
      </c>
      <c r="P56" s="237">
        <v>1</v>
      </c>
      <c r="Q56" s="239"/>
      <c r="R56" s="240">
        <v>0.1</v>
      </c>
      <c r="S56" s="237">
        <v>1</v>
      </c>
      <c r="T56" s="237">
        <v>1</v>
      </c>
      <c r="U56" s="239"/>
      <c r="V56" s="237">
        <v>1</v>
      </c>
      <c r="W56" s="237">
        <v>1</v>
      </c>
      <c r="X56" s="237">
        <v>1</v>
      </c>
      <c r="Y56" s="239"/>
      <c r="Z56" s="239"/>
      <c r="AA56" s="237">
        <v>1</v>
      </c>
      <c r="AB56" s="239"/>
      <c r="AC56" s="237">
        <v>1</v>
      </c>
      <c r="AD56" s="237">
        <v>1</v>
      </c>
      <c r="AE56" s="239"/>
      <c r="AF56" s="237">
        <v>1</v>
      </c>
      <c r="AG56" s="237">
        <v>1</v>
      </c>
      <c r="AH56" s="240">
        <v>0.1</v>
      </c>
      <c r="AI56" s="239"/>
      <c r="AJ56" s="237">
        <v>1</v>
      </c>
      <c r="AK56" s="237">
        <v>1</v>
      </c>
      <c r="AL56" s="237">
        <v>1</v>
      </c>
      <c r="AM56" s="239"/>
      <c r="AN56" s="237">
        <v>1</v>
      </c>
      <c r="AO56" s="237">
        <v>1</v>
      </c>
      <c r="AP56" s="237">
        <v>1</v>
      </c>
      <c r="AQ56" s="239"/>
      <c r="AR56" s="237">
        <v>1</v>
      </c>
      <c r="AS56" s="232"/>
    </row>
    <row r="57" spans="1:47" ht="12" customHeight="1" x14ac:dyDescent="0.15">
      <c r="B57" s="199" t="s">
        <v>173</v>
      </c>
      <c r="D57" s="241">
        <f>$D$55/$D$56</f>
        <v>2.7549407114624507</v>
      </c>
      <c r="E57" s="237"/>
      <c r="F57" s="237"/>
      <c r="G57" s="237"/>
      <c r="H57" s="238"/>
      <c r="I57" s="237"/>
      <c r="J57" s="237"/>
      <c r="K57" s="237"/>
      <c r="L57" s="239"/>
      <c r="M57" s="239"/>
      <c r="N57" s="237"/>
      <c r="O57" s="240"/>
      <c r="P57" s="237"/>
      <c r="Q57" s="239"/>
      <c r="R57" s="240"/>
      <c r="S57" s="237"/>
      <c r="T57" s="237"/>
      <c r="U57" s="239"/>
      <c r="V57" s="237"/>
      <c r="W57" s="237"/>
      <c r="X57" s="237"/>
      <c r="Y57" s="239"/>
      <c r="Z57" s="239"/>
      <c r="AA57" s="237"/>
      <c r="AB57" s="239"/>
      <c r="AC57" s="237"/>
      <c r="AD57" s="237"/>
      <c r="AE57" s="239"/>
      <c r="AF57" s="237"/>
      <c r="AG57" s="237"/>
      <c r="AH57" s="240"/>
      <c r="AI57" s="239"/>
      <c r="AJ57" s="237"/>
      <c r="AK57" s="237"/>
      <c r="AL57" s="237"/>
      <c r="AM57" s="239"/>
      <c r="AN57" s="237"/>
      <c r="AO57" s="237"/>
      <c r="AP57" s="237"/>
      <c r="AQ57" s="239"/>
      <c r="AR57" s="237"/>
    </row>
    <row r="58" spans="1:47" ht="12" customHeight="1" x14ac:dyDescent="0.15">
      <c r="D58" s="242"/>
      <c r="E58" s="237"/>
      <c r="F58" s="237"/>
      <c r="G58" s="237"/>
      <c r="H58" s="238"/>
      <c r="I58" s="237"/>
      <c r="J58" s="237"/>
      <c r="K58" s="237"/>
      <c r="L58" s="239"/>
      <c r="M58" s="239"/>
      <c r="N58" s="237"/>
      <c r="O58" s="240"/>
      <c r="P58" s="237"/>
      <c r="Q58" s="239"/>
      <c r="R58" s="240"/>
      <c r="S58" s="237"/>
      <c r="T58" s="237"/>
      <c r="U58" s="239"/>
      <c r="V58" s="237"/>
      <c r="W58" s="237"/>
      <c r="X58" s="237"/>
      <c r="Y58" s="239"/>
      <c r="Z58" s="239"/>
      <c r="AA58" s="237"/>
      <c r="AB58" s="239"/>
      <c r="AC58" s="237"/>
      <c r="AD58" s="237"/>
      <c r="AE58" s="239"/>
      <c r="AF58" s="237"/>
      <c r="AG58" s="237"/>
      <c r="AH58" s="240"/>
      <c r="AI58" s="239"/>
      <c r="AJ58" s="237"/>
      <c r="AK58" s="237"/>
      <c r="AL58" s="237"/>
      <c r="AM58" s="239"/>
      <c r="AN58" s="237"/>
      <c r="AO58" s="237"/>
      <c r="AP58" s="237"/>
      <c r="AQ58" s="239"/>
      <c r="AR58" s="237"/>
    </row>
  </sheetData>
  <autoFilter ref="A2:AU2"/>
  <mergeCells count="1">
    <mergeCell ref="A52:D52"/>
  </mergeCells>
  <phoneticPr fontId="2"/>
  <printOptions horizontalCentered="1"/>
  <pageMargins left="0.39370078740157483" right="0.39370078740157483" top="1.1811023622047245" bottom="0.39370078740157483" header="0.39370078740157483" footer="0.39370078740157483"/>
  <pageSetup paperSize="9" scale="3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8"/>
  <sheetViews>
    <sheetView zoomScaleNormal="100" workbookViewId="0">
      <pane xSplit="4" ySplit="2" topLeftCell="E3" activePane="bottomRight" state="frozen"/>
      <selection pane="topRight" activeCell="C1" sqref="C1"/>
      <selection pane="bottomLeft" activeCell="A3" sqref="A3"/>
      <selection pane="bottomRight" activeCell="F84" sqref="F84"/>
    </sheetView>
  </sheetViews>
  <sheetFormatPr defaultRowHeight="12" customHeight="1" outlineLevelCol="1" x14ac:dyDescent="0.15"/>
  <cols>
    <col min="1" max="1" width="5" style="199" customWidth="1"/>
    <col min="2" max="2" width="9.375" style="199" customWidth="1"/>
    <col min="3" max="3" width="3.25" style="200" customWidth="1"/>
    <col min="4" max="4" width="7.375" style="199" customWidth="1"/>
    <col min="5" max="7" width="5" style="201" customWidth="1"/>
    <col min="8" max="8" width="5" style="202" hidden="1" customWidth="1" outlineLevel="1"/>
    <col min="9" max="10" width="5" style="201" customWidth="1" collapsed="1"/>
    <col min="11" max="11" width="5" style="201" customWidth="1"/>
    <col min="12" max="13" width="5" style="203" hidden="1" customWidth="1" outlineLevel="1"/>
    <col min="14" max="14" width="5" style="201" customWidth="1" collapsed="1"/>
    <col min="15" max="15" width="5" style="204" customWidth="1" collapsed="1"/>
    <col min="16" max="16" width="5" style="201" customWidth="1" collapsed="1"/>
    <col min="17" max="17" width="5" style="203" hidden="1" customWidth="1" outlineLevel="1"/>
    <col min="18" max="18" width="5" style="204" customWidth="1" collapsed="1"/>
    <col min="19" max="20" width="5" style="201" customWidth="1"/>
    <col min="21" max="21" width="5" style="203" hidden="1" customWidth="1" outlineLevel="1"/>
    <col min="22" max="23" width="5" style="201" customWidth="1" collapsed="1"/>
    <col min="24" max="24" width="5" style="201" customWidth="1"/>
    <col min="25" max="26" width="5" style="203" hidden="1" customWidth="1" outlineLevel="1"/>
    <col min="27" max="27" width="5" style="201" customWidth="1" collapsed="1"/>
    <col min="28" max="28" width="5" style="203" hidden="1" customWidth="1" outlineLevel="1"/>
    <col min="29" max="30" width="5" style="201" customWidth="1" collapsed="1"/>
    <col min="31" max="31" width="5" style="203" hidden="1" customWidth="1" outlineLevel="1"/>
    <col min="32" max="32" width="5" style="201" customWidth="1" collapsed="1"/>
    <col min="33" max="33" width="5" style="201" customWidth="1"/>
    <col min="34" max="34" width="5" style="204" customWidth="1"/>
    <col min="35" max="35" width="5" style="203" hidden="1" customWidth="1" outlineLevel="1" collapsed="1"/>
    <col min="36" max="36" width="5" style="201" customWidth="1" collapsed="1"/>
    <col min="37" max="38" width="5" style="201" customWidth="1"/>
    <col min="39" max="39" width="5" style="203" hidden="1" customWidth="1" outlineLevel="1"/>
    <col min="40" max="40" width="5" style="201" customWidth="1" collapsed="1"/>
    <col min="41" max="41" width="5" style="201" customWidth="1"/>
    <col min="42" max="42" width="5" style="201" customWidth="1" collapsed="1"/>
    <col min="43" max="43" width="5" style="203" hidden="1" customWidth="1" outlineLevel="1"/>
    <col min="44" max="44" width="5" style="201" customWidth="1" collapsed="1"/>
    <col min="45" max="45" width="8.5" style="199" customWidth="1"/>
    <col min="46" max="47" width="9" style="199"/>
    <col min="48" max="49" width="8.5" style="199" bestFit="1" customWidth="1"/>
    <col min="50" max="16384" width="9" style="199"/>
  </cols>
  <sheetData>
    <row r="1" spans="1:47" ht="12" customHeight="1" x14ac:dyDescent="0.15">
      <c r="A1" s="198"/>
      <c r="H1" s="202" t="s">
        <v>164</v>
      </c>
      <c r="L1" s="203" t="s">
        <v>164</v>
      </c>
      <c r="M1" s="203" t="s">
        <v>164</v>
      </c>
      <c r="O1" s="204" t="s">
        <v>165</v>
      </c>
      <c r="Q1" s="203" t="s">
        <v>164</v>
      </c>
      <c r="R1" s="204" t="s">
        <v>165</v>
      </c>
      <c r="U1" s="203" t="s">
        <v>164</v>
      </c>
      <c r="Y1" s="203" t="s">
        <v>164</v>
      </c>
      <c r="Z1" s="203" t="s">
        <v>164</v>
      </c>
      <c r="AB1" s="203" t="s">
        <v>164</v>
      </c>
      <c r="AE1" s="203" t="s">
        <v>164</v>
      </c>
      <c r="AH1" s="204" t="s">
        <v>165</v>
      </c>
      <c r="AI1" s="203" t="s">
        <v>164</v>
      </c>
      <c r="AM1" s="203" t="s">
        <v>164</v>
      </c>
      <c r="AQ1" s="203" t="s">
        <v>164</v>
      </c>
    </row>
    <row r="2" spans="1:47" s="205" customFormat="1" ht="12" hidden="1" customHeight="1" x14ac:dyDescent="0.15">
      <c r="B2" s="206"/>
      <c r="C2" s="207"/>
      <c r="D2" s="208" t="s">
        <v>166</v>
      </c>
      <c r="E2" s="209">
        <v>41703</v>
      </c>
      <c r="F2" s="209">
        <f>E2+7</f>
        <v>41710</v>
      </c>
      <c r="G2" s="209">
        <f t="shared" ref="G2:AR2" si="0">F2+7</f>
        <v>41717</v>
      </c>
      <c r="H2" s="210">
        <f t="shared" si="0"/>
        <v>41724</v>
      </c>
      <c r="I2" s="209">
        <f t="shared" si="0"/>
        <v>41731</v>
      </c>
      <c r="J2" s="209">
        <f t="shared" si="0"/>
        <v>41738</v>
      </c>
      <c r="K2" s="209">
        <f t="shared" si="0"/>
        <v>41745</v>
      </c>
      <c r="L2" s="211">
        <f t="shared" si="0"/>
        <v>41752</v>
      </c>
      <c r="M2" s="211">
        <f t="shared" si="0"/>
        <v>41759</v>
      </c>
      <c r="N2" s="209">
        <f t="shared" si="0"/>
        <v>41766</v>
      </c>
      <c r="O2" s="212">
        <f t="shared" si="0"/>
        <v>41773</v>
      </c>
      <c r="P2" s="209">
        <f t="shared" si="0"/>
        <v>41780</v>
      </c>
      <c r="Q2" s="211">
        <f t="shared" si="0"/>
        <v>41787</v>
      </c>
      <c r="R2" s="212">
        <f t="shared" si="0"/>
        <v>41794</v>
      </c>
      <c r="S2" s="209">
        <f t="shared" si="0"/>
        <v>41801</v>
      </c>
      <c r="T2" s="209">
        <f t="shared" si="0"/>
        <v>41808</v>
      </c>
      <c r="U2" s="211">
        <f t="shared" si="0"/>
        <v>41815</v>
      </c>
      <c r="V2" s="209">
        <f t="shared" si="0"/>
        <v>41822</v>
      </c>
      <c r="W2" s="209">
        <f t="shared" si="0"/>
        <v>41829</v>
      </c>
      <c r="X2" s="209">
        <f t="shared" si="0"/>
        <v>41836</v>
      </c>
      <c r="Y2" s="211">
        <f t="shared" si="0"/>
        <v>41843</v>
      </c>
      <c r="Z2" s="211">
        <f t="shared" si="0"/>
        <v>41850</v>
      </c>
      <c r="AA2" s="209">
        <f t="shared" si="0"/>
        <v>41857</v>
      </c>
      <c r="AB2" s="211">
        <f t="shared" si="0"/>
        <v>41864</v>
      </c>
      <c r="AC2" s="209">
        <f t="shared" si="0"/>
        <v>41871</v>
      </c>
      <c r="AD2" s="209">
        <f t="shared" si="0"/>
        <v>41878</v>
      </c>
      <c r="AE2" s="211">
        <f t="shared" si="0"/>
        <v>41885</v>
      </c>
      <c r="AF2" s="209">
        <f t="shared" si="0"/>
        <v>41892</v>
      </c>
      <c r="AG2" s="209">
        <f t="shared" si="0"/>
        <v>41899</v>
      </c>
      <c r="AH2" s="212">
        <f t="shared" si="0"/>
        <v>41906</v>
      </c>
      <c r="AI2" s="211">
        <f t="shared" si="0"/>
        <v>41913</v>
      </c>
      <c r="AJ2" s="209">
        <f t="shared" si="0"/>
        <v>41920</v>
      </c>
      <c r="AK2" s="209">
        <f t="shared" si="0"/>
        <v>41927</v>
      </c>
      <c r="AL2" s="209">
        <f t="shared" si="0"/>
        <v>41934</v>
      </c>
      <c r="AM2" s="211">
        <f t="shared" si="0"/>
        <v>41941</v>
      </c>
      <c r="AN2" s="209">
        <f t="shared" si="0"/>
        <v>41948</v>
      </c>
      <c r="AO2" s="209">
        <f t="shared" si="0"/>
        <v>41955</v>
      </c>
      <c r="AP2" s="209">
        <f t="shared" si="0"/>
        <v>41962</v>
      </c>
      <c r="AQ2" s="211">
        <f t="shared" si="0"/>
        <v>41969</v>
      </c>
      <c r="AR2" s="213">
        <f t="shared" si="0"/>
        <v>41976</v>
      </c>
      <c r="AS2" s="214" t="s">
        <v>167</v>
      </c>
    </row>
    <row r="3" spans="1:47" ht="12" hidden="1" customHeight="1" x14ac:dyDescent="0.15">
      <c r="A3" s="215"/>
      <c r="B3" s="216" t="s">
        <v>108</v>
      </c>
      <c r="C3" s="217"/>
      <c r="D3" s="218">
        <f t="shared" ref="D3:D51" si="1">SUM(E3:AR3)</f>
        <v>24.3</v>
      </c>
      <c r="E3" s="219"/>
      <c r="F3" s="219">
        <v>1</v>
      </c>
      <c r="G3" s="219">
        <v>1</v>
      </c>
      <c r="H3" s="220"/>
      <c r="I3" s="219">
        <v>1</v>
      </c>
      <c r="J3" s="219">
        <v>1</v>
      </c>
      <c r="K3" s="219">
        <v>1</v>
      </c>
      <c r="L3" s="221"/>
      <c r="M3" s="221"/>
      <c r="N3" s="219">
        <v>1</v>
      </c>
      <c r="O3" s="222">
        <v>0.1</v>
      </c>
      <c r="P3" s="219">
        <v>1</v>
      </c>
      <c r="Q3" s="221"/>
      <c r="R3" s="222">
        <v>0.1</v>
      </c>
      <c r="S3" s="219">
        <v>1</v>
      </c>
      <c r="T3" s="219">
        <v>1</v>
      </c>
      <c r="U3" s="221"/>
      <c r="V3" s="219">
        <v>1</v>
      </c>
      <c r="W3" s="219">
        <v>1</v>
      </c>
      <c r="X3" s="219">
        <v>1</v>
      </c>
      <c r="Y3" s="221"/>
      <c r="Z3" s="221"/>
      <c r="AA3" s="219">
        <v>1</v>
      </c>
      <c r="AB3" s="221"/>
      <c r="AC3" s="219">
        <v>1</v>
      </c>
      <c r="AD3" s="219">
        <v>1</v>
      </c>
      <c r="AE3" s="221"/>
      <c r="AF3" s="219">
        <v>1</v>
      </c>
      <c r="AG3" s="219">
        <v>1</v>
      </c>
      <c r="AH3" s="222">
        <v>0.1</v>
      </c>
      <c r="AI3" s="221"/>
      <c r="AJ3" s="219">
        <v>1</v>
      </c>
      <c r="AK3" s="219">
        <v>1</v>
      </c>
      <c r="AL3" s="219">
        <v>1</v>
      </c>
      <c r="AM3" s="221"/>
      <c r="AN3" s="219">
        <v>1</v>
      </c>
      <c r="AO3" s="219">
        <v>1</v>
      </c>
      <c r="AP3" s="219">
        <v>1</v>
      </c>
      <c r="AQ3" s="221"/>
      <c r="AR3" s="223">
        <v>1</v>
      </c>
      <c r="AS3" s="224">
        <f>D3/$D$56</f>
        <v>0.96047430830039526</v>
      </c>
      <c r="AU3" s="225"/>
    </row>
    <row r="4" spans="1:47" ht="12" hidden="1" customHeight="1" x14ac:dyDescent="0.15">
      <c r="A4" s="226"/>
      <c r="B4" s="227" t="s">
        <v>97</v>
      </c>
      <c r="C4" s="228"/>
      <c r="D4" s="218">
        <f t="shared" si="1"/>
        <v>19.299999999999997</v>
      </c>
      <c r="E4" s="219">
        <v>1</v>
      </c>
      <c r="F4" s="219"/>
      <c r="G4" s="219">
        <v>1</v>
      </c>
      <c r="H4" s="220"/>
      <c r="I4" s="219">
        <v>1</v>
      </c>
      <c r="J4" s="219">
        <v>1</v>
      </c>
      <c r="K4" s="219"/>
      <c r="L4" s="221"/>
      <c r="M4" s="221"/>
      <c r="N4" s="219">
        <v>1</v>
      </c>
      <c r="O4" s="222">
        <v>0.1</v>
      </c>
      <c r="P4" s="219">
        <v>1</v>
      </c>
      <c r="Q4" s="221"/>
      <c r="R4" s="222">
        <v>0.1</v>
      </c>
      <c r="S4" s="219">
        <v>1</v>
      </c>
      <c r="T4" s="219">
        <v>1</v>
      </c>
      <c r="U4" s="221"/>
      <c r="V4" s="219">
        <v>1</v>
      </c>
      <c r="W4" s="219">
        <v>1</v>
      </c>
      <c r="X4" s="219">
        <v>1</v>
      </c>
      <c r="Y4" s="221"/>
      <c r="Z4" s="221"/>
      <c r="AA4" s="219">
        <v>1</v>
      </c>
      <c r="AB4" s="221"/>
      <c r="AC4" s="219">
        <v>1</v>
      </c>
      <c r="AD4" s="219">
        <v>1</v>
      </c>
      <c r="AE4" s="221"/>
      <c r="AF4" s="219"/>
      <c r="AG4" s="219">
        <v>1</v>
      </c>
      <c r="AH4" s="222">
        <v>0.1</v>
      </c>
      <c r="AI4" s="221"/>
      <c r="AJ4" s="219">
        <v>1</v>
      </c>
      <c r="AK4" s="219"/>
      <c r="AL4" s="219"/>
      <c r="AM4" s="221"/>
      <c r="AN4" s="219">
        <v>1</v>
      </c>
      <c r="AO4" s="219">
        <v>1</v>
      </c>
      <c r="AP4" s="219"/>
      <c r="AQ4" s="221"/>
      <c r="AR4" s="223">
        <v>1</v>
      </c>
      <c r="AS4" s="224">
        <f>D4/$D$56</f>
        <v>0.76284584980237136</v>
      </c>
      <c r="AU4" s="225"/>
    </row>
    <row r="5" spans="1:47" ht="12" hidden="1" customHeight="1" x14ac:dyDescent="0.15">
      <c r="A5" s="215"/>
      <c r="B5" s="216" t="s">
        <v>67</v>
      </c>
      <c r="C5" s="217"/>
      <c r="D5" s="218">
        <f t="shared" si="1"/>
        <v>16</v>
      </c>
      <c r="E5" s="219"/>
      <c r="F5" s="219"/>
      <c r="G5" s="219">
        <v>1</v>
      </c>
      <c r="H5" s="220"/>
      <c r="I5" s="219"/>
      <c r="J5" s="219"/>
      <c r="K5" s="219"/>
      <c r="L5" s="221"/>
      <c r="M5" s="221"/>
      <c r="N5" s="219">
        <v>1</v>
      </c>
      <c r="O5" s="222"/>
      <c r="P5" s="219">
        <v>1</v>
      </c>
      <c r="Q5" s="221"/>
      <c r="R5" s="222"/>
      <c r="S5" s="219">
        <v>1</v>
      </c>
      <c r="T5" s="219">
        <v>1</v>
      </c>
      <c r="U5" s="221"/>
      <c r="V5" s="219">
        <v>1</v>
      </c>
      <c r="W5" s="219">
        <v>1</v>
      </c>
      <c r="X5" s="219">
        <v>1</v>
      </c>
      <c r="Y5" s="221"/>
      <c r="Z5" s="221"/>
      <c r="AA5" s="219">
        <v>1</v>
      </c>
      <c r="AB5" s="221"/>
      <c r="AC5" s="219">
        <v>1</v>
      </c>
      <c r="AD5" s="219"/>
      <c r="AE5" s="221"/>
      <c r="AF5" s="219"/>
      <c r="AG5" s="219">
        <v>1</v>
      </c>
      <c r="AH5" s="222"/>
      <c r="AI5" s="221"/>
      <c r="AJ5" s="219"/>
      <c r="AK5" s="219">
        <v>1</v>
      </c>
      <c r="AL5" s="219"/>
      <c r="AM5" s="221"/>
      <c r="AN5" s="219">
        <v>1</v>
      </c>
      <c r="AO5" s="219">
        <v>1</v>
      </c>
      <c r="AP5" s="219">
        <v>1</v>
      </c>
      <c r="AQ5" s="221"/>
      <c r="AR5" s="223">
        <v>1</v>
      </c>
      <c r="AS5" s="224">
        <f>D5/$D$56</f>
        <v>0.6324110671936759</v>
      </c>
      <c r="AU5" s="225"/>
    </row>
    <row r="6" spans="1:47" ht="12" hidden="1" customHeight="1" x14ac:dyDescent="0.15">
      <c r="A6" s="215"/>
      <c r="B6" s="216" t="s">
        <v>110</v>
      </c>
      <c r="C6" s="217"/>
      <c r="D6" s="218">
        <f t="shared" si="1"/>
        <v>15</v>
      </c>
      <c r="E6" s="219"/>
      <c r="F6" s="219"/>
      <c r="G6" s="219">
        <v>1</v>
      </c>
      <c r="H6" s="220"/>
      <c r="I6" s="219"/>
      <c r="J6" s="219"/>
      <c r="K6" s="219">
        <v>1</v>
      </c>
      <c r="L6" s="221"/>
      <c r="M6" s="221"/>
      <c r="N6" s="219">
        <v>1</v>
      </c>
      <c r="O6" s="222"/>
      <c r="P6" s="219">
        <v>1</v>
      </c>
      <c r="Q6" s="221"/>
      <c r="R6" s="222"/>
      <c r="S6" s="219"/>
      <c r="T6" s="219"/>
      <c r="U6" s="221"/>
      <c r="V6" s="219">
        <v>1</v>
      </c>
      <c r="W6" s="219"/>
      <c r="X6" s="219">
        <v>1</v>
      </c>
      <c r="Y6" s="221"/>
      <c r="Z6" s="221"/>
      <c r="AA6" s="219">
        <v>1</v>
      </c>
      <c r="AB6" s="221"/>
      <c r="AC6" s="219">
        <v>1</v>
      </c>
      <c r="AD6" s="219">
        <v>1</v>
      </c>
      <c r="AE6" s="221"/>
      <c r="AF6" s="219">
        <v>1</v>
      </c>
      <c r="AG6" s="219">
        <v>1</v>
      </c>
      <c r="AH6" s="222"/>
      <c r="AI6" s="221"/>
      <c r="AJ6" s="219">
        <v>1</v>
      </c>
      <c r="AK6" s="219">
        <v>1</v>
      </c>
      <c r="AL6" s="219"/>
      <c r="AM6" s="221"/>
      <c r="AN6" s="219">
        <v>1</v>
      </c>
      <c r="AO6" s="219">
        <v>1</v>
      </c>
      <c r="AP6" s="219"/>
      <c r="AQ6" s="221"/>
      <c r="AR6" s="223"/>
      <c r="AS6" s="224">
        <f>D6/$D$56</f>
        <v>0.59288537549407117</v>
      </c>
      <c r="AU6" s="225"/>
    </row>
    <row r="7" spans="1:47" ht="12" hidden="1" customHeight="1" x14ac:dyDescent="0.15">
      <c r="A7" s="226"/>
      <c r="B7" s="227" t="s">
        <v>124</v>
      </c>
      <c r="C7" s="228"/>
      <c r="D7" s="218">
        <f t="shared" si="1"/>
        <v>15.2</v>
      </c>
      <c r="E7" s="219"/>
      <c r="F7" s="219"/>
      <c r="G7" s="219"/>
      <c r="H7" s="220"/>
      <c r="I7" s="219"/>
      <c r="J7" s="219">
        <v>1</v>
      </c>
      <c r="K7" s="219"/>
      <c r="L7" s="221"/>
      <c r="M7" s="221"/>
      <c r="N7" s="219">
        <v>1</v>
      </c>
      <c r="O7" s="222">
        <v>0.1</v>
      </c>
      <c r="P7" s="219">
        <v>1</v>
      </c>
      <c r="Q7" s="221"/>
      <c r="R7" s="222"/>
      <c r="S7" s="219">
        <v>1</v>
      </c>
      <c r="T7" s="219"/>
      <c r="U7" s="221"/>
      <c r="V7" s="219"/>
      <c r="W7" s="219"/>
      <c r="X7" s="219">
        <v>1</v>
      </c>
      <c r="Y7" s="221"/>
      <c r="Z7" s="221"/>
      <c r="AA7" s="219">
        <v>1</v>
      </c>
      <c r="AB7" s="221"/>
      <c r="AC7" s="219">
        <v>1</v>
      </c>
      <c r="AD7" s="219">
        <v>1</v>
      </c>
      <c r="AE7" s="221"/>
      <c r="AF7" s="219">
        <v>1</v>
      </c>
      <c r="AG7" s="219">
        <v>1</v>
      </c>
      <c r="AH7" s="222">
        <v>0.1</v>
      </c>
      <c r="AI7" s="221"/>
      <c r="AJ7" s="219">
        <v>1</v>
      </c>
      <c r="AK7" s="219">
        <v>1</v>
      </c>
      <c r="AL7" s="219">
        <v>1</v>
      </c>
      <c r="AM7" s="221"/>
      <c r="AN7" s="219">
        <v>1</v>
      </c>
      <c r="AO7" s="219"/>
      <c r="AP7" s="219"/>
      <c r="AQ7" s="221"/>
      <c r="AR7" s="223">
        <v>1</v>
      </c>
      <c r="AS7" s="224">
        <f>D7/$D$56</f>
        <v>0.60079051383399207</v>
      </c>
      <c r="AU7" s="225"/>
    </row>
    <row r="8" spans="1:47" ht="12" hidden="1" customHeight="1" x14ac:dyDescent="0.15">
      <c r="A8" s="215"/>
      <c r="B8" s="216" t="s">
        <v>109</v>
      </c>
      <c r="C8" s="217"/>
      <c r="D8" s="218">
        <f t="shared" si="1"/>
        <v>12.1</v>
      </c>
      <c r="E8" s="219"/>
      <c r="F8" s="219"/>
      <c r="G8" s="219"/>
      <c r="H8" s="220"/>
      <c r="I8" s="219"/>
      <c r="J8" s="219"/>
      <c r="K8" s="219">
        <v>1</v>
      </c>
      <c r="L8" s="221"/>
      <c r="M8" s="221"/>
      <c r="N8" s="219"/>
      <c r="O8" s="222"/>
      <c r="P8" s="219"/>
      <c r="Q8" s="221"/>
      <c r="R8" s="222"/>
      <c r="S8" s="219"/>
      <c r="T8" s="219"/>
      <c r="U8" s="221"/>
      <c r="V8" s="219">
        <v>1</v>
      </c>
      <c r="W8" s="219"/>
      <c r="X8" s="219">
        <v>1</v>
      </c>
      <c r="Y8" s="221"/>
      <c r="Z8" s="221"/>
      <c r="AA8" s="219">
        <v>1</v>
      </c>
      <c r="AB8" s="221"/>
      <c r="AC8" s="219">
        <v>1</v>
      </c>
      <c r="AD8" s="219">
        <v>1</v>
      </c>
      <c r="AE8" s="221"/>
      <c r="AF8" s="219">
        <v>1</v>
      </c>
      <c r="AG8" s="219"/>
      <c r="AH8" s="222">
        <v>0.1</v>
      </c>
      <c r="AI8" s="221"/>
      <c r="AJ8" s="219">
        <v>1</v>
      </c>
      <c r="AK8" s="219">
        <v>1</v>
      </c>
      <c r="AL8" s="219">
        <v>1</v>
      </c>
      <c r="AM8" s="221"/>
      <c r="AN8" s="219">
        <v>1</v>
      </c>
      <c r="AO8" s="219">
        <v>1</v>
      </c>
      <c r="AP8" s="219"/>
      <c r="AQ8" s="221"/>
      <c r="AR8" s="223"/>
      <c r="AS8" s="224">
        <f>D8/$D$56</f>
        <v>0.47826086956521735</v>
      </c>
      <c r="AU8" s="225"/>
    </row>
    <row r="9" spans="1:47" ht="12" hidden="1" customHeight="1" x14ac:dyDescent="0.15">
      <c r="A9" s="226"/>
      <c r="B9" s="227" t="s">
        <v>84</v>
      </c>
      <c r="C9" s="228"/>
      <c r="D9" s="218">
        <f t="shared" si="1"/>
        <v>11.2</v>
      </c>
      <c r="E9" s="219">
        <v>1</v>
      </c>
      <c r="F9" s="219"/>
      <c r="G9" s="219">
        <v>1</v>
      </c>
      <c r="H9" s="220"/>
      <c r="I9" s="219">
        <v>1</v>
      </c>
      <c r="J9" s="219"/>
      <c r="K9" s="219">
        <v>1</v>
      </c>
      <c r="L9" s="221"/>
      <c r="M9" s="221"/>
      <c r="N9" s="219">
        <v>1</v>
      </c>
      <c r="O9" s="222">
        <v>0.1</v>
      </c>
      <c r="P9" s="219"/>
      <c r="Q9" s="221"/>
      <c r="R9" s="222"/>
      <c r="S9" s="219"/>
      <c r="T9" s="219">
        <v>1</v>
      </c>
      <c r="U9" s="221"/>
      <c r="V9" s="219"/>
      <c r="W9" s="219"/>
      <c r="X9" s="219"/>
      <c r="Y9" s="221"/>
      <c r="Z9" s="221"/>
      <c r="AA9" s="219">
        <v>1</v>
      </c>
      <c r="AB9" s="221"/>
      <c r="AC9" s="219"/>
      <c r="AD9" s="219">
        <v>1</v>
      </c>
      <c r="AE9" s="221"/>
      <c r="AF9" s="219"/>
      <c r="AG9" s="219">
        <v>1</v>
      </c>
      <c r="AH9" s="222">
        <v>0.1</v>
      </c>
      <c r="AI9" s="221"/>
      <c r="AJ9" s="219">
        <v>1</v>
      </c>
      <c r="AK9" s="219"/>
      <c r="AL9" s="219"/>
      <c r="AM9" s="221"/>
      <c r="AN9" s="219"/>
      <c r="AO9" s="219">
        <v>1</v>
      </c>
      <c r="AP9" s="219"/>
      <c r="AQ9" s="221"/>
      <c r="AR9" s="223"/>
      <c r="AS9" s="224">
        <f>D9/$D$56</f>
        <v>0.44268774703557306</v>
      </c>
      <c r="AU9" s="225"/>
    </row>
    <row r="10" spans="1:47" ht="12" hidden="1" customHeight="1" x14ac:dyDescent="0.15">
      <c r="A10" s="226"/>
      <c r="B10" s="227" t="s">
        <v>114</v>
      </c>
      <c r="C10" s="228"/>
      <c r="D10" s="218">
        <f t="shared" si="1"/>
        <v>11.1</v>
      </c>
      <c r="E10" s="219"/>
      <c r="F10" s="219">
        <v>1</v>
      </c>
      <c r="G10" s="219">
        <v>1</v>
      </c>
      <c r="H10" s="220"/>
      <c r="I10" s="219">
        <v>1</v>
      </c>
      <c r="J10" s="219"/>
      <c r="K10" s="219"/>
      <c r="L10" s="221"/>
      <c r="M10" s="221"/>
      <c r="N10" s="219">
        <v>1</v>
      </c>
      <c r="O10" s="222">
        <v>0.1</v>
      </c>
      <c r="P10" s="219">
        <v>1</v>
      </c>
      <c r="Q10" s="221"/>
      <c r="R10" s="222"/>
      <c r="S10" s="219"/>
      <c r="T10" s="219"/>
      <c r="U10" s="221"/>
      <c r="V10" s="219"/>
      <c r="W10" s="219">
        <v>1</v>
      </c>
      <c r="X10" s="219">
        <v>1</v>
      </c>
      <c r="Y10" s="221"/>
      <c r="Z10" s="221"/>
      <c r="AA10" s="219"/>
      <c r="AB10" s="221"/>
      <c r="AC10" s="219">
        <v>1</v>
      </c>
      <c r="AD10" s="219"/>
      <c r="AE10" s="221"/>
      <c r="AF10" s="219">
        <v>1</v>
      </c>
      <c r="AG10" s="219">
        <v>1</v>
      </c>
      <c r="AH10" s="222"/>
      <c r="AI10" s="221"/>
      <c r="AJ10" s="219"/>
      <c r="AK10" s="219">
        <v>1</v>
      </c>
      <c r="AL10" s="219"/>
      <c r="AM10" s="221"/>
      <c r="AN10" s="219"/>
      <c r="AO10" s="219"/>
      <c r="AP10" s="219"/>
      <c r="AQ10" s="221"/>
      <c r="AR10" s="223"/>
      <c r="AS10" s="224">
        <f>D10/$D$56</f>
        <v>0.43873517786561261</v>
      </c>
      <c r="AU10" s="225"/>
    </row>
    <row r="11" spans="1:47" ht="12" hidden="1" customHeight="1" x14ac:dyDescent="0.15">
      <c r="A11" s="215"/>
      <c r="B11" s="216" t="s">
        <v>116</v>
      </c>
      <c r="C11" s="217"/>
      <c r="D11" s="218">
        <f t="shared" si="1"/>
        <v>10.1</v>
      </c>
      <c r="E11" s="219"/>
      <c r="F11" s="219"/>
      <c r="G11" s="219">
        <v>1</v>
      </c>
      <c r="H11" s="220"/>
      <c r="I11" s="219"/>
      <c r="J11" s="219"/>
      <c r="K11" s="219">
        <v>1</v>
      </c>
      <c r="L11" s="221"/>
      <c r="M11" s="221"/>
      <c r="N11" s="219">
        <v>1</v>
      </c>
      <c r="O11" s="222">
        <v>0.1</v>
      </c>
      <c r="P11" s="219"/>
      <c r="Q11" s="221"/>
      <c r="R11" s="222"/>
      <c r="S11" s="219">
        <v>1</v>
      </c>
      <c r="T11" s="219">
        <v>1</v>
      </c>
      <c r="U11" s="221"/>
      <c r="V11" s="219">
        <v>1</v>
      </c>
      <c r="W11" s="219"/>
      <c r="X11" s="219">
        <v>1</v>
      </c>
      <c r="Y11" s="221"/>
      <c r="Z11" s="221"/>
      <c r="AA11" s="219"/>
      <c r="AB11" s="221"/>
      <c r="AC11" s="219"/>
      <c r="AD11" s="219">
        <v>1</v>
      </c>
      <c r="AE11" s="221"/>
      <c r="AF11" s="219"/>
      <c r="AG11" s="219"/>
      <c r="AH11" s="222"/>
      <c r="AI11" s="221"/>
      <c r="AJ11" s="219">
        <v>1</v>
      </c>
      <c r="AK11" s="219"/>
      <c r="AL11" s="219"/>
      <c r="AM11" s="221"/>
      <c r="AN11" s="219">
        <v>1</v>
      </c>
      <c r="AO11" s="219"/>
      <c r="AP11" s="219"/>
      <c r="AQ11" s="221"/>
      <c r="AR11" s="223"/>
      <c r="AS11" s="224">
        <f>D11/$D$56</f>
        <v>0.39920948616600788</v>
      </c>
      <c r="AU11" s="225"/>
    </row>
    <row r="12" spans="1:47" ht="12" hidden="1" customHeight="1" x14ac:dyDescent="0.15">
      <c r="A12" s="215"/>
      <c r="B12" s="216" t="s">
        <v>85</v>
      </c>
      <c r="C12" s="217"/>
      <c r="D12" s="218">
        <f t="shared" si="1"/>
        <v>10</v>
      </c>
      <c r="E12" s="219"/>
      <c r="F12" s="219"/>
      <c r="G12" s="219"/>
      <c r="H12" s="220"/>
      <c r="I12" s="219"/>
      <c r="J12" s="219"/>
      <c r="K12" s="219">
        <v>1</v>
      </c>
      <c r="L12" s="221"/>
      <c r="M12" s="221"/>
      <c r="N12" s="219">
        <v>1</v>
      </c>
      <c r="O12" s="222"/>
      <c r="P12" s="219">
        <v>1</v>
      </c>
      <c r="Q12" s="221"/>
      <c r="R12" s="222"/>
      <c r="S12" s="219">
        <v>1</v>
      </c>
      <c r="T12" s="219"/>
      <c r="U12" s="221"/>
      <c r="V12" s="219">
        <v>1</v>
      </c>
      <c r="W12" s="219">
        <v>1</v>
      </c>
      <c r="X12" s="219"/>
      <c r="Y12" s="221"/>
      <c r="Z12" s="221"/>
      <c r="AA12" s="219"/>
      <c r="AB12" s="221"/>
      <c r="AC12" s="219">
        <v>1</v>
      </c>
      <c r="AD12" s="219"/>
      <c r="AE12" s="221"/>
      <c r="AF12" s="219">
        <v>1</v>
      </c>
      <c r="AG12" s="219"/>
      <c r="AH12" s="222"/>
      <c r="AI12" s="221"/>
      <c r="AJ12" s="219">
        <v>1</v>
      </c>
      <c r="AK12" s="219">
        <v>1</v>
      </c>
      <c r="AL12" s="219"/>
      <c r="AM12" s="221"/>
      <c r="AN12" s="219"/>
      <c r="AO12" s="219"/>
      <c r="AP12" s="219"/>
      <c r="AQ12" s="221"/>
      <c r="AR12" s="223"/>
      <c r="AS12" s="224">
        <f>D12/$D$56</f>
        <v>0.39525691699604742</v>
      </c>
      <c r="AU12" s="225"/>
    </row>
    <row r="13" spans="1:47" ht="12" hidden="1" customHeight="1" x14ac:dyDescent="0.15">
      <c r="A13" s="215"/>
      <c r="B13" s="216" t="s">
        <v>107</v>
      </c>
      <c r="C13" s="217"/>
      <c r="D13" s="218">
        <f t="shared" si="1"/>
        <v>11</v>
      </c>
      <c r="E13" s="219"/>
      <c r="F13" s="219"/>
      <c r="G13" s="219"/>
      <c r="H13" s="220"/>
      <c r="I13" s="219"/>
      <c r="J13" s="219">
        <v>1</v>
      </c>
      <c r="K13" s="219"/>
      <c r="L13" s="221"/>
      <c r="M13" s="221"/>
      <c r="N13" s="219">
        <v>1</v>
      </c>
      <c r="O13" s="222"/>
      <c r="P13" s="219">
        <v>1</v>
      </c>
      <c r="Q13" s="221"/>
      <c r="R13" s="222"/>
      <c r="S13" s="219"/>
      <c r="T13" s="219"/>
      <c r="U13" s="221"/>
      <c r="V13" s="219"/>
      <c r="W13" s="219">
        <v>1</v>
      </c>
      <c r="X13" s="219">
        <v>1</v>
      </c>
      <c r="Y13" s="221"/>
      <c r="Z13" s="221"/>
      <c r="AA13" s="219"/>
      <c r="AB13" s="221"/>
      <c r="AC13" s="219"/>
      <c r="AD13" s="219"/>
      <c r="AE13" s="221"/>
      <c r="AF13" s="219">
        <v>1</v>
      </c>
      <c r="AG13" s="219"/>
      <c r="AH13" s="222"/>
      <c r="AI13" s="221"/>
      <c r="AJ13" s="219"/>
      <c r="AK13" s="219"/>
      <c r="AL13" s="219">
        <v>1</v>
      </c>
      <c r="AM13" s="221"/>
      <c r="AN13" s="219">
        <v>1</v>
      </c>
      <c r="AO13" s="219">
        <v>1</v>
      </c>
      <c r="AP13" s="219">
        <v>1</v>
      </c>
      <c r="AQ13" s="221"/>
      <c r="AR13" s="223">
        <v>1</v>
      </c>
      <c r="AS13" s="224">
        <f>D13/$D$56</f>
        <v>0.43478260869565216</v>
      </c>
      <c r="AU13" s="225"/>
    </row>
    <row r="14" spans="1:47" ht="12" hidden="1" customHeight="1" x14ac:dyDescent="0.15">
      <c r="A14" s="226"/>
      <c r="B14" s="227" t="s">
        <v>89</v>
      </c>
      <c r="C14" s="228"/>
      <c r="D14" s="218">
        <f t="shared" si="1"/>
        <v>8.1999999999999993</v>
      </c>
      <c r="E14" s="219"/>
      <c r="F14" s="219"/>
      <c r="G14" s="219">
        <v>1</v>
      </c>
      <c r="H14" s="220"/>
      <c r="I14" s="219"/>
      <c r="J14" s="219"/>
      <c r="K14" s="219"/>
      <c r="L14" s="221"/>
      <c r="M14" s="221"/>
      <c r="N14" s="219">
        <v>1</v>
      </c>
      <c r="O14" s="222">
        <v>0.1</v>
      </c>
      <c r="P14" s="219">
        <v>1</v>
      </c>
      <c r="Q14" s="221"/>
      <c r="R14" s="222">
        <v>0.1</v>
      </c>
      <c r="S14" s="219"/>
      <c r="T14" s="219">
        <v>1</v>
      </c>
      <c r="U14" s="221"/>
      <c r="V14" s="219"/>
      <c r="W14" s="219"/>
      <c r="X14" s="219">
        <v>1</v>
      </c>
      <c r="Y14" s="221"/>
      <c r="Z14" s="221"/>
      <c r="AA14" s="219">
        <v>1</v>
      </c>
      <c r="AB14" s="221"/>
      <c r="AC14" s="219"/>
      <c r="AD14" s="219"/>
      <c r="AE14" s="221"/>
      <c r="AF14" s="219">
        <v>1</v>
      </c>
      <c r="AG14" s="219">
        <v>1</v>
      </c>
      <c r="AH14" s="222"/>
      <c r="AI14" s="221"/>
      <c r="AJ14" s="219"/>
      <c r="AK14" s="219"/>
      <c r="AL14" s="219"/>
      <c r="AM14" s="221"/>
      <c r="AN14" s="219"/>
      <c r="AO14" s="219"/>
      <c r="AP14" s="219"/>
      <c r="AQ14" s="221"/>
      <c r="AR14" s="223"/>
      <c r="AS14" s="224">
        <f>D14/$D$56</f>
        <v>0.32411067193675885</v>
      </c>
      <c r="AU14" s="225"/>
    </row>
    <row r="15" spans="1:47" ht="12" hidden="1" customHeight="1" x14ac:dyDescent="0.15">
      <c r="A15" s="215"/>
      <c r="B15" s="216" t="s">
        <v>92</v>
      </c>
      <c r="C15" s="217"/>
      <c r="D15" s="218">
        <f t="shared" si="1"/>
        <v>9</v>
      </c>
      <c r="E15" s="219">
        <v>1</v>
      </c>
      <c r="F15" s="219">
        <v>1</v>
      </c>
      <c r="G15" s="219"/>
      <c r="H15" s="220"/>
      <c r="I15" s="219">
        <v>1</v>
      </c>
      <c r="J15" s="219">
        <v>1</v>
      </c>
      <c r="K15" s="219">
        <v>1</v>
      </c>
      <c r="L15" s="221"/>
      <c r="M15" s="221"/>
      <c r="N15" s="219">
        <v>1</v>
      </c>
      <c r="O15" s="222"/>
      <c r="P15" s="219"/>
      <c r="Q15" s="221"/>
      <c r="R15" s="222"/>
      <c r="S15" s="219"/>
      <c r="T15" s="219"/>
      <c r="U15" s="221"/>
      <c r="V15" s="219">
        <v>1</v>
      </c>
      <c r="W15" s="219"/>
      <c r="X15" s="219"/>
      <c r="Y15" s="221"/>
      <c r="Z15" s="221"/>
      <c r="AA15" s="219"/>
      <c r="AB15" s="221"/>
      <c r="AC15" s="219">
        <v>1</v>
      </c>
      <c r="AD15" s="219"/>
      <c r="AE15" s="221"/>
      <c r="AF15" s="219"/>
      <c r="AG15" s="219"/>
      <c r="AH15" s="222"/>
      <c r="AI15" s="221"/>
      <c r="AJ15" s="219"/>
      <c r="AK15" s="219"/>
      <c r="AL15" s="219"/>
      <c r="AM15" s="221"/>
      <c r="AN15" s="219"/>
      <c r="AO15" s="219"/>
      <c r="AP15" s="219"/>
      <c r="AQ15" s="221"/>
      <c r="AR15" s="223">
        <v>1</v>
      </c>
      <c r="AS15" s="224">
        <f>D15/$D$56</f>
        <v>0.35573122529644269</v>
      </c>
      <c r="AU15" s="225"/>
    </row>
    <row r="16" spans="1:47" ht="12" hidden="1" customHeight="1" x14ac:dyDescent="0.15">
      <c r="A16" s="215"/>
      <c r="B16" s="216" t="s">
        <v>99</v>
      </c>
      <c r="C16" s="217"/>
      <c r="D16" s="218">
        <f t="shared" si="1"/>
        <v>8.3000000000000007</v>
      </c>
      <c r="E16" s="219">
        <v>1</v>
      </c>
      <c r="F16" s="219"/>
      <c r="G16" s="219"/>
      <c r="H16" s="220"/>
      <c r="I16" s="219">
        <v>1</v>
      </c>
      <c r="J16" s="219"/>
      <c r="K16" s="219"/>
      <c r="L16" s="221"/>
      <c r="M16" s="221"/>
      <c r="N16" s="219"/>
      <c r="O16" s="222">
        <v>0.1</v>
      </c>
      <c r="P16" s="219"/>
      <c r="Q16" s="221"/>
      <c r="R16" s="222">
        <v>0.1</v>
      </c>
      <c r="S16" s="219"/>
      <c r="T16" s="219"/>
      <c r="U16" s="221"/>
      <c r="V16" s="219">
        <v>1</v>
      </c>
      <c r="W16" s="219"/>
      <c r="X16" s="219"/>
      <c r="Y16" s="221"/>
      <c r="Z16" s="221"/>
      <c r="AA16" s="219">
        <v>1</v>
      </c>
      <c r="AB16" s="221"/>
      <c r="AC16" s="219"/>
      <c r="AD16" s="219"/>
      <c r="AE16" s="221"/>
      <c r="AF16" s="219"/>
      <c r="AG16" s="219">
        <v>1</v>
      </c>
      <c r="AH16" s="222">
        <v>0.1</v>
      </c>
      <c r="AI16" s="221"/>
      <c r="AJ16" s="219">
        <v>1</v>
      </c>
      <c r="AK16" s="219"/>
      <c r="AL16" s="219"/>
      <c r="AM16" s="221"/>
      <c r="AN16" s="219"/>
      <c r="AO16" s="219">
        <v>1</v>
      </c>
      <c r="AP16" s="219"/>
      <c r="AQ16" s="221"/>
      <c r="AR16" s="223">
        <v>1</v>
      </c>
      <c r="AS16" s="224">
        <f>D16/$D$56</f>
        <v>0.32806324110671936</v>
      </c>
      <c r="AU16" s="225"/>
    </row>
    <row r="17" spans="1:47" ht="12" hidden="1" customHeight="1" x14ac:dyDescent="0.15">
      <c r="A17" s="215"/>
      <c r="B17" s="216" t="s">
        <v>100</v>
      </c>
      <c r="C17" s="217"/>
      <c r="D17" s="218">
        <f t="shared" si="1"/>
        <v>7.1999999999999993</v>
      </c>
      <c r="E17" s="219"/>
      <c r="F17" s="219">
        <v>1</v>
      </c>
      <c r="G17" s="219"/>
      <c r="H17" s="220"/>
      <c r="I17" s="219"/>
      <c r="J17" s="219"/>
      <c r="K17" s="219">
        <v>1</v>
      </c>
      <c r="L17" s="221"/>
      <c r="M17" s="221"/>
      <c r="N17" s="219"/>
      <c r="O17" s="222"/>
      <c r="P17" s="219">
        <v>1</v>
      </c>
      <c r="Q17" s="221"/>
      <c r="R17" s="222">
        <v>0.1</v>
      </c>
      <c r="S17" s="219">
        <v>1</v>
      </c>
      <c r="T17" s="219">
        <v>1</v>
      </c>
      <c r="U17" s="221"/>
      <c r="V17" s="219">
        <v>1</v>
      </c>
      <c r="W17" s="219"/>
      <c r="X17" s="219"/>
      <c r="Y17" s="221"/>
      <c r="Z17" s="221"/>
      <c r="AA17" s="219"/>
      <c r="AB17" s="221"/>
      <c r="AC17" s="219"/>
      <c r="AD17" s="219"/>
      <c r="AE17" s="221"/>
      <c r="AF17" s="219"/>
      <c r="AG17" s="219"/>
      <c r="AH17" s="222">
        <v>0.1</v>
      </c>
      <c r="AI17" s="221"/>
      <c r="AJ17" s="219">
        <v>1</v>
      </c>
      <c r="AK17" s="219"/>
      <c r="AL17" s="219"/>
      <c r="AM17" s="221"/>
      <c r="AN17" s="219"/>
      <c r="AO17" s="219"/>
      <c r="AP17" s="219"/>
      <c r="AQ17" s="221"/>
      <c r="AR17" s="223"/>
      <c r="AS17" s="224">
        <f>D17/$D$56</f>
        <v>0.28458498023715412</v>
      </c>
      <c r="AU17" s="225"/>
    </row>
    <row r="18" spans="1:47" ht="12" hidden="1" customHeight="1" x14ac:dyDescent="0.15">
      <c r="A18" s="215"/>
      <c r="B18" s="216" t="s">
        <v>122</v>
      </c>
      <c r="C18" s="217"/>
      <c r="D18" s="218">
        <f t="shared" si="1"/>
        <v>7</v>
      </c>
      <c r="E18" s="219"/>
      <c r="F18" s="219"/>
      <c r="G18" s="219"/>
      <c r="H18" s="220"/>
      <c r="I18" s="219"/>
      <c r="J18" s="219"/>
      <c r="K18" s="219"/>
      <c r="L18" s="221"/>
      <c r="M18" s="221"/>
      <c r="N18" s="219"/>
      <c r="O18" s="222"/>
      <c r="P18" s="219">
        <v>1</v>
      </c>
      <c r="Q18" s="221"/>
      <c r="R18" s="222"/>
      <c r="S18" s="219"/>
      <c r="T18" s="219">
        <v>1</v>
      </c>
      <c r="U18" s="221"/>
      <c r="V18" s="219">
        <v>1</v>
      </c>
      <c r="W18" s="219">
        <v>1</v>
      </c>
      <c r="X18" s="219"/>
      <c r="Y18" s="221"/>
      <c r="Z18" s="221"/>
      <c r="AA18" s="219"/>
      <c r="AB18" s="221"/>
      <c r="AC18" s="219">
        <v>1</v>
      </c>
      <c r="AD18" s="219"/>
      <c r="AE18" s="221"/>
      <c r="AF18" s="219"/>
      <c r="AG18" s="219"/>
      <c r="AH18" s="222"/>
      <c r="AI18" s="221"/>
      <c r="AJ18" s="219">
        <v>1</v>
      </c>
      <c r="AK18" s="219"/>
      <c r="AL18" s="219"/>
      <c r="AM18" s="221"/>
      <c r="AN18" s="219"/>
      <c r="AO18" s="219"/>
      <c r="AP18" s="219">
        <v>1</v>
      </c>
      <c r="AQ18" s="221"/>
      <c r="AR18" s="223"/>
      <c r="AS18" s="224">
        <f>D18/$D$56</f>
        <v>0.27667984189723321</v>
      </c>
      <c r="AU18" s="225"/>
    </row>
    <row r="19" spans="1:47" ht="12" hidden="1" customHeight="1" x14ac:dyDescent="0.15">
      <c r="A19" s="215"/>
      <c r="B19" s="216" t="s">
        <v>87</v>
      </c>
      <c r="C19" s="217"/>
      <c r="D19" s="218">
        <f t="shared" si="1"/>
        <v>6.1</v>
      </c>
      <c r="E19" s="219">
        <v>1</v>
      </c>
      <c r="F19" s="219"/>
      <c r="G19" s="219"/>
      <c r="H19" s="220"/>
      <c r="I19" s="219"/>
      <c r="J19" s="219"/>
      <c r="K19" s="219">
        <v>1</v>
      </c>
      <c r="L19" s="221"/>
      <c r="M19" s="221"/>
      <c r="N19" s="219"/>
      <c r="O19" s="222"/>
      <c r="P19" s="219"/>
      <c r="Q19" s="221"/>
      <c r="R19" s="222"/>
      <c r="S19" s="219"/>
      <c r="T19" s="219"/>
      <c r="U19" s="221"/>
      <c r="V19" s="219">
        <v>1</v>
      </c>
      <c r="W19" s="219"/>
      <c r="X19" s="219"/>
      <c r="Y19" s="221"/>
      <c r="Z19" s="221"/>
      <c r="AA19" s="219">
        <v>1</v>
      </c>
      <c r="AB19" s="221"/>
      <c r="AC19" s="219"/>
      <c r="AD19" s="219"/>
      <c r="AE19" s="221"/>
      <c r="AF19" s="219">
        <v>1</v>
      </c>
      <c r="AG19" s="219"/>
      <c r="AH19" s="222">
        <v>0.1</v>
      </c>
      <c r="AI19" s="221"/>
      <c r="AJ19" s="219"/>
      <c r="AK19" s="219"/>
      <c r="AL19" s="219">
        <v>1</v>
      </c>
      <c r="AM19" s="221"/>
      <c r="AN19" s="219"/>
      <c r="AO19" s="219"/>
      <c r="AP19" s="219"/>
      <c r="AQ19" s="221"/>
      <c r="AR19" s="223"/>
      <c r="AS19" s="224">
        <f>D19/$D$56</f>
        <v>0.2411067193675889</v>
      </c>
      <c r="AU19" s="225"/>
    </row>
    <row r="20" spans="1:47" ht="12" hidden="1" customHeight="1" x14ac:dyDescent="0.15">
      <c r="A20" s="215"/>
      <c r="B20" s="216" t="s">
        <v>105</v>
      </c>
      <c r="C20" s="217"/>
      <c r="D20" s="218">
        <f t="shared" si="1"/>
        <v>6</v>
      </c>
      <c r="E20" s="219"/>
      <c r="F20" s="219"/>
      <c r="G20" s="219">
        <v>1</v>
      </c>
      <c r="H20" s="220"/>
      <c r="I20" s="219"/>
      <c r="J20" s="219"/>
      <c r="K20" s="219"/>
      <c r="L20" s="221"/>
      <c r="M20" s="221"/>
      <c r="N20" s="219"/>
      <c r="O20" s="222"/>
      <c r="P20" s="219"/>
      <c r="Q20" s="221"/>
      <c r="R20" s="222"/>
      <c r="S20" s="219">
        <v>1</v>
      </c>
      <c r="T20" s="219"/>
      <c r="U20" s="221"/>
      <c r="V20" s="219"/>
      <c r="W20" s="219"/>
      <c r="X20" s="219"/>
      <c r="Y20" s="221"/>
      <c r="Z20" s="221"/>
      <c r="AA20" s="219">
        <v>1</v>
      </c>
      <c r="AB20" s="221"/>
      <c r="AC20" s="219"/>
      <c r="AD20" s="219"/>
      <c r="AE20" s="221"/>
      <c r="AF20" s="219"/>
      <c r="AG20" s="219"/>
      <c r="AH20" s="222"/>
      <c r="AI20" s="221"/>
      <c r="AJ20" s="219">
        <v>1</v>
      </c>
      <c r="AK20" s="219"/>
      <c r="AL20" s="219">
        <v>1</v>
      </c>
      <c r="AM20" s="221"/>
      <c r="AN20" s="219">
        <v>1</v>
      </c>
      <c r="AO20" s="219"/>
      <c r="AP20" s="219"/>
      <c r="AQ20" s="221"/>
      <c r="AR20" s="223"/>
      <c r="AS20" s="224">
        <f>D20/$D$56</f>
        <v>0.23715415019762845</v>
      </c>
      <c r="AU20" s="225"/>
    </row>
    <row r="21" spans="1:47" ht="12" hidden="1" customHeight="1" x14ac:dyDescent="0.15">
      <c r="A21" s="215"/>
      <c r="B21" s="216" t="s">
        <v>123</v>
      </c>
      <c r="C21" s="217"/>
      <c r="D21" s="218">
        <f t="shared" si="1"/>
        <v>6</v>
      </c>
      <c r="E21" s="219"/>
      <c r="F21" s="219"/>
      <c r="G21" s="219"/>
      <c r="H21" s="220"/>
      <c r="I21" s="219"/>
      <c r="J21" s="219"/>
      <c r="K21" s="219"/>
      <c r="L21" s="221"/>
      <c r="M21" s="221"/>
      <c r="N21" s="219"/>
      <c r="O21" s="222"/>
      <c r="P21" s="219">
        <v>1</v>
      </c>
      <c r="Q21" s="221"/>
      <c r="R21" s="222"/>
      <c r="S21" s="219"/>
      <c r="T21" s="219"/>
      <c r="U21" s="221"/>
      <c r="V21" s="219">
        <v>1</v>
      </c>
      <c r="W21" s="219"/>
      <c r="X21" s="219"/>
      <c r="Y21" s="221"/>
      <c r="Z21" s="221"/>
      <c r="AA21" s="219"/>
      <c r="AB21" s="221"/>
      <c r="AC21" s="219">
        <v>1</v>
      </c>
      <c r="AD21" s="219">
        <v>1</v>
      </c>
      <c r="AE21" s="221"/>
      <c r="AF21" s="219"/>
      <c r="AG21" s="219"/>
      <c r="AH21" s="222"/>
      <c r="AI21" s="221"/>
      <c r="AJ21" s="219">
        <v>1</v>
      </c>
      <c r="AK21" s="219"/>
      <c r="AL21" s="219"/>
      <c r="AM21" s="221"/>
      <c r="AN21" s="219"/>
      <c r="AO21" s="219"/>
      <c r="AP21" s="219">
        <v>1</v>
      </c>
      <c r="AQ21" s="221"/>
      <c r="AR21" s="223"/>
      <c r="AS21" s="224">
        <f>D21/$D$56</f>
        <v>0.23715415019762845</v>
      </c>
      <c r="AU21" s="225"/>
    </row>
    <row r="22" spans="1:47" ht="12" hidden="1" customHeight="1" x14ac:dyDescent="0.15">
      <c r="A22" s="226"/>
      <c r="B22" s="227" t="s">
        <v>130</v>
      </c>
      <c r="C22" s="228"/>
      <c r="D22" s="218">
        <f t="shared" si="1"/>
        <v>6</v>
      </c>
      <c r="E22" s="219"/>
      <c r="F22" s="219"/>
      <c r="G22" s="219"/>
      <c r="H22" s="220"/>
      <c r="I22" s="219"/>
      <c r="J22" s="219"/>
      <c r="K22" s="219"/>
      <c r="L22" s="221"/>
      <c r="M22" s="221"/>
      <c r="N22" s="219"/>
      <c r="O22" s="222"/>
      <c r="P22" s="219"/>
      <c r="Q22" s="221"/>
      <c r="R22" s="222"/>
      <c r="S22" s="219">
        <v>1</v>
      </c>
      <c r="T22" s="219">
        <v>1</v>
      </c>
      <c r="U22" s="221"/>
      <c r="V22" s="219"/>
      <c r="W22" s="219"/>
      <c r="X22" s="219">
        <v>1</v>
      </c>
      <c r="Y22" s="221"/>
      <c r="Z22" s="221"/>
      <c r="AA22" s="219"/>
      <c r="AB22" s="221"/>
      <c r="AC22" s="219">
        <v>1</v>
      </c>
      <c r="AD22" s="219"/>
      <c r="AE22" s="221"/>
      <c r="AF22" s="219">
        <v>1</v>
      </c>
      <c r="AG22" s="219"/>
      <c r="AH22" s="222"/>
      <c r="AI22" s="221"/>
      <c r="AJ22" s="219">
        <v>1</v>
      </c>
      <c r="AK22" s="219"/>
      <c r="AL22" s="219"/>
      <c r="AM22" s="221"/>
      <c r="AN22" s="219"/>
      <c r="AO22" s="219"/>
      <c r="AP22" s="219"/>
      <c r="AQ22" s="221"/>
      <c r="AR22" s="223"/>
      <c r="AS22" s="224">
        <f>D22/$D$56</f>
        <v>0.23715415019762845</v>
      </c>
      <c r="AU22" s="225"/>
    </row>
    <row r="23" spans="1:47" ht="12" hidden="1" customHeight="1" x14ac:dyDescent="0.15">
      <c r="A23" s="215"/>
      <c r="B23" s="216" t="s">
        <v>69</v>
      </c>
      <c r="C23" s="217"/>
      <c r="D23" s="218">
        <f t="shared" si="1"/>
        <v>5</v>
      </c>
      <c r="E23" s="219"/>
      <c r="F23" s="219"/>
      <c r="G23" s="219"/>
      <c r="H23" s="220"/>
      <c r="I23" s="219">
        <v>1</v>
      </c>
      <c r="J23" s="219"/>
      <c r="K23" s="219"/>
      <c r="L23" s="221"/>
      <c r="M23" s="221"/>
      <c r="N23" s="219">
        <v>1</v>
      </c>
      <c r="O23" s="222"/>
      <c r="P23" s="219"/>
      <c r="Q23" s="221"/>
      <c r="R23" s="222"/>
      <c r="S23" s="219"/>
      <c r="T23" s="219"/>
      <c r="U23" s="221"/>
      <c r="V23" s="219"/>
      <c r="W23" s="219"/>
      <c r="X23" s="219"/>
      <c r="Y23" s="221"/>
      <c r="Z23" s="221"/>
      <c r="AA23" s="219">
        <v>1</v>
      </c>
      <c r="AB23" s="221"/>
      <c r="AC23" s="219"/>
      <c r="AD23" s="219"/>
      <c r="AE23" s="221"/>
      <c r="AF23" s="219">
        <v>1</v>
      </c>
      <c r="AG23" s="219"/>
      <c r="AH23" s="222"/>
      <c r="AI23" s="221"/>
      <c r="AJ23" s="219">
        <v>1</v>
      </c>
      <c r="AK23" s="219"/>
      <c r="AL23" s="219"/>
      <c r="AM23" s="221"/>
      <c r="AN23" s="219"/>
      <c r="AO23" s="219"/>
      <c r="AP23" s="219"/>
      <c r="AQ23" s="221"/>
      <c r="AR23" s="223"/>
      <c r="AS23" s="224">
        <f>D23/$D$56</f>
        <v>0.19762845849802371</v>
      </c>
      <c r="AU23" s="225"/>
    </row>
    <row r="24" spans="1:47" ht="12" hidden="1" customHeight="1" x14ac:dyDescent="0.15">
      <c r="A24" s="215"/>
      <c r="B24" s="216" t="s">
        <v>112</v>
      </c>
      <c r="C24" s="217"/>
      <c r="D24" s="218">
        <f t="shared" si="1"/>
        <v>5</v>
      </c>
      <c r="E24" s="219">
        <v>1</v>
      </c>
      <c r="F24" s="219">
        <v>1</v>
      </c>
      <c r="G24" s="219">
        <v>1</v>
      </c>
      <c r="H24" s="220"/>
      <c r="I24" s="219"/>
      <c r="J24" s="219"/>
      <c r="K24" s="219">
        <v>1</v>
      </c>
      <c r="L24" s="221"/>
      <c r="M24" s="221"/>
      <c r="N24" s="219"/>
      <c r="O24" s="222"/>
      <c r="P24" s="219"/>
      <c r="Q24" s="221"/>
      <c r="R24" s="222"/>
      <c r="S24" s="219"/>
      <c r="T24" s="219"/>
      <c r="U24" s="221"/>
      <c r="V24" s="219"/>
      <c r="W24" s="219"/>
      <c r="X24" s="219"/>
      <c r="Y24" s="221"/>
      <c r="Z24" s="221"/>
      <c r="AA24" s="219"/>
      <c r="AB24" s="221"/>
      <c r="AC24" s="219"/>
      <c r="AD24" s="219"/>
      <c r="AE24" s="221"/>
      <c r="AF24" s="219"/>
      <c r="AG24" s="219"/>
      <c r="AH24" s="222"/>
      <c r="AI24" s="221"/>
      <c r="AJ24" s="219"/>
      <c r="AK24" s="219"/>
      <c r="AL24" s="219"/>
      <c r="AM24" s="221"/>
      <c r="AN24" s="219">
        <v>1</v>
      </c>
      <c r="AO24" s="219"/>
      <c r="AP24" s="219"/>
      <c r="AQ24" s="221"/>
      <c r="AR24" s="223"/>
      <c r="AS24" s="224">
        <f>D24/$D$56</f>
        <v>0.19762845849802371</v>
      </c>
      <c r="AU24" s="225"/>
    </row>
    <row r="25" spans="1:47" ht="12" hidden="1" customHeight="1" x14ac:dyDescent="0.15">
      <c r="A25" s="215"/>
      <c r="B25" s="216" t="s">
        <v>113</v>
      </c>
      <c r="C25" s="217"/>
      <c r="D25" s="218">
        <f t="shared" si="1"/>
        <v>5</v>
      </c>
      <c r="E25" s="219"/>
      <c r="F25" s="219"/>
      <c r="G25" s="219"/>
      <c r="H25" s="220"/>
      <c r="I25" s="219">
        <v>1</v>
      </c>
      <c r="J25" s="219">
        <v>1</v>
      </c>
      <c r="K25" s="219"/>
      <c r="L25" s="221"/>
      <c r="M25" s="221"/>
      <c r="N25" s="219"/>
      <c r="O25" s="222"/>
      <c r="P25" s="219"/>
      <c r="Q25" s="221"/>
      <c r="R25" s="222"/>
      <c r="S25" s="219">
        <v>1</v>
      </c>
      <c r="T25" s="219"/>
      <c r="U25" s="221"/>
      <c r="V25" s="219"/>
      <c r="W25" s="219"/>
      <c r="X25" s="219"/>
      <c r="Y25" s="221"/>
      <c r="Z25" s="221"/>
      <c r="AA25" s="219"/>
      <c r="AB25" s="221"/>
      <c r="AC25" s="219"/>
      <c r="AD25" s="219">
        <v>1</v>
      </c>
      <c r="AE25" s="221"/>
      <c r="AF25" s="219"/>
      <c r="AG25" s="219"/>
      <c r="AH25" s="222"/>
      <c r="AI25" s="221"/>
      <c r="AJ25" s="219"/>
      <c r="AK25" s="219"/>
      <c r="AL25" s="219">
        <v>1</v>
      </c>
      <c r="AM25" s="221"/>
      <c r="AN25" s="219"/>
      <c r="AO25" s="219"/>
      <c r="AP25" s="219"/>
      <c r="AQ25" s="221"/>
      <c r="AR25" s="223"/>
      <c r="AS25" s="224">
        <f>D25/$D$56</f>
        <v>0.19762845849802371</v>
      </c>
      <c r="AU25" s="225"/>
    </row>
    <row r="26" spans="1:47" ht="12" hidden="1" customHeight="1" x14ac:dyDescent="0.15">
      <c r="A26" s="215"/>
      <c r="B26" s="216" t="s">
        <v>168</v>
      </c>
      <c r="C26" s="217"/>
      <c r="D26" s="218">
        <f t="shared" si="1"/>
        <v>5</v>
      </c>
      <c r="E26" s="219"/>
      <c r="F26" s="219"/>
      <c r="G26" s="219"/>
      <c r="H26" s="220"/>
      <c r="I26" s="219"/>
      <c r="J26" s="219"/>
      <c r="K26" s="219"/>
      <c r="L26" s="221"/>
      <c r="M26" s="221"/>
      <c r="N26" s="219"/>
      <c r="O26" s="222"/>
      <c r="P26" s="219">
        <v>1</v>
      </c>
      <c r="Q26" s="221"/>
      <c r="R26" s="222"/>
      <c r="S26" s="219"/>
      <c r="T26" s="219">
        <v>1</v>
      </c>
      <c r="U26" s="221"/>
      <c r="V26" s="219">
        <v>1</v>
      </c>
      <c r="W26" s="219"/>
      <c r="X26" s="219"/>
      <c r="Y26" s="221"/>
      <c r="Z26" s="221"/>
      <c r="AA26" s="219"/>
      <c r="AB26" s="221"/>
      <c r="AC26" s="219"/>
      <c r="AD26" s="219">
        <v>1</v>
      </c>
      <c r="AE26" s="221"/>
      <c r="AF26" s="219">
        <v>1</v>
      </c>
      <c r="AG26" s="219"/>
      <c r="AH26" s="222"/>
      <c r="AI26" s="221"/>
      <c r="AJ26" s="219"/>
      <c r="AK26" s="219"/>
      <c r="AL26" s="219"/>
      <c r="AM26" s="221"/>
      <c r="AN26" s="219"/>
      <c r="AO26" s="219"/>
      <c r="AP26" s="219"/>
      <c r="AQ26" s="221"/>
      <c r="AR26" s="223"/>
      <c r="AS26" s="224">
        <f>D26/$D$56</f>
        <v>0.19762845849802371</v>
      </c>
      <c r="AU26" s="225"/>
    </row>
    <row r="27" spans="1:47" ht="12" hidden="1" customHeight="1" x14ac:dyDescent="0.15">
      <c r="A27" s="215"/>
      <c r="B27" s="216" t="s">
        <v>127</v>
      </c>
      <c r="C27" s="217"/>
      <c r="D27" s="218">
        <f t="shared" si="1"/>
        <v>5</v>
      </c>
      <c r="E27" s="219"/>
      <c r="F27" s="219"/>
      <c r="G27" s="219"/>
      <c r="H27" s="220"/>
      <c r="I27" s="219"/>
      <c r="J27" s="219"/>
      <c r="K27" s="219"/>
      <c r="L27" s="221"/>
      <c r="M27" s="221"/>
      <c r="N27" s="219"/>
      <c r="O27" s="222"/>
      <c r="P27" s="219"/>
      <c r="Q27" s="221"/>
      <c r="R27" s="222"/>
      <c r="S27" s="219"/>
      <c r="T27" s="219">
        <v>1</v>
      </c>
      <c r="U27" s="221"/>
      <c r="V27" s="219">
        <v>1</v>
      </c>
      <c r="W27" s="219"/>
      <c r="X27" s="219"/>
      <c r="Y27" s="221"/>
      <c r="Z27" s="221"/>
      <c r="AA27" s="219"/>
      <c r="AB27" s="221"/>
      <c r="AC27" s="219"/>
      <c r="AD27" s="219">
        <v>1</v>
      </c>
      <c r="AE27" s="221"/>
      <c r="AF27" s="219">
        <v>1</v>
      </c>
      <c r="AG27" s="219"/>
      <c r="AH27" s="222"/>
      <c r="AI27" s="221"/>
      <c r="AJ27" s="219"/>
      <c r="AK27" s="219"/>
      <c r="AL27" s="219">
        <v>1</v>
      </c>
      <c r="AM27" s="221"/>
      <c r="AN27" s="219"/>
      <c r="AO27" s="219"/>
      <c r="AP27" s="219"/>
      <c r="AQ27" s="221"/>
      <c r="AR27" s="223"/>
      <c r="AS27" s="224">
        <f>D27/$D$56</f>
        <v>0.19762845849802371</v>
      </c>
      <c r="AU27" s="225"/>
    </row>
    <row r="28" spans="1:47" ht="12" hidden="1" customHeight="1" x14ac:dyDescent="0.15">
      <c r="A28" s="215"/>
      <c r="B28" s="216" t="s">
        <v>88</v>
      </c>
      <c r="C28" s="217"/>
      <c r="D28" s="218">
        <f t="shared" si="1"/>
        <v>5.0999999999999996</v>
      </c>
      <c r="E28" s="219"/>
      <c r="F28" s="219"/>
      <c r="G28" s="219"/>
      <c r="H28" s="220"/>
      <c r="I28" s="219"/>
      <c r="J28" s="219"/>
      <c r="K28" s="219"/>
      <c r="L28" s="221"/>
      <c r="M28" s="221"/>
      <c r="N28" s="219"/>
      <c r="O28" s="222"/>
      <c r="P28" s="219">
        <v>1</v>
      </c>
      <c r="Q28" s="221"/>
      <c r="R28" s="222"/>
      <c r="S28" s="219"/>
      <c r="T28" s="219"/>
      <c r="U28" s="221"/>
      <c r="V28" s="219"/>
      <c r="W28" s="219"/>
      <c r="X28" s="219">
        <v>1</v>
      </c>
      <c r="Y28" s="221"/>
      <c r="Z28" s="221"/>
      <c r="AA28" s="219">
        <v>1</v>
      </c>
      <c r="AB28" s="221"/>
      <c r="AC28" s="219"/>
      <c r="AD28" s="219"/>
      <c r="AE28" s="221"/>
      <c r="AF28" s="219"/>
      <c r="AG28" s="219"/>
      <c r="AH28" s="222">
        <v>0.1</v>
      </c>
      <c r="AI28" s="221"/>
      <c r="AJ28" s="219"/>
      <c r="AK28" s="219"/>
      <c r="AL28" s="219"/>
      <c r="AM28" s="221"/>
      <c r="AN28" s="219">
        <v>1</v>
      </c>
      <c r="AO28" s="219"/>
      <c r="AP28" s="219"/>
      <c r="AQ28" s="221"/>
      <c r="AR28" s="223">
        <v>1</v>
      </c>
      <c r="AS28" s="224">
        <f>D28/$D$56</f>
        <v>0.20158102766798416</v>
      </c>
      <c r="AU28" s="225"/>
    </row>
    <row r="29" spans="1:47" ht="12" hidden="1" customHeight="1" x14ac:dyDescent="0.15">
      <c r="A29" s="215"/>
      <c r="B29" s="216" t="s">
        <v>94</v>
      </c>
      <c r="C29" s="217"/>
      <c r="D29" s="218">
        <f t="shared" si="1"/>
        <v>4.0999999999999996</v>
      </c>
      <c r="E29" s="219"/>
      <c r="F29" s="219"/>
      <c r="G29" s="219"/>
      <c r="H29" s="220"/>
      <c r="I29" s="219"/>
      <c r="J29" s="219"/>
      <c r="K29" s="219">
        <v>1</v>
      </c>
      <c r="L29" s="221"/>
      <c r="M29" s="221"/>
      <c r="N29" s="219"/>
      <c r="O29" s="222"/>
      <c r="P29" s="219"/>
      <c r="Q29" s="221"/>
      <c r="R29" s="222">
        <v>0.1</v>
      </c>
      <c r="S29" s="219"/>
      <c r="T29" s="219"/>
      <c r="U29" s="221"/>
      <c r="V29" s="219"/>
      <c r="W29" s="219">
        <v>1</v>
      </c>
      <c r="X29" s="219"/>
      <c r="Y29" s="221"/>
      <c r="Z29" s="221"/>
      <c r="AA29" s="219"/>
      <c r="AB29" s="221"/>
      <c r="AC29" s="219"/>
      <c r="AD29" s="219"/>
      <c r="AE29" s="221"/>
      <c r="AF29" s="219">
        <v>1</v>
      </c>
      <c r="AG29" s="219"/>
      <c r="AH29" s="222"/>
      <c r="AI29" s="221"/>
      <c r="AJ29" s="219"/>
      <c r="AK29" s="219"/>
      <c r="AL29" s="219"/>
      <c r="AM29" s="221"/>
      <c r="AN29" s="219"/>
      <c r="AO29" s="219"/>
      <c r="AP29" s="219">
        <v>1</v>
      </c>
      <c r="AQ29" s="221"/>
      <c r="AR29" s="223"/>
      <c r="AS29" s="224">
        <f>D29/$D$56</f>
        <v>0.16205533596837943</v>
      </c>
      <c r="AU29" s="225"/>
    </row>
    <row r="30" spans="1:47" ht="12" hidden="1" customHeight="1" x14ac:dyDescent="0.15">
      <c r="A30" s="215"/>
      <c r="B30" s="216" t="s">
        <v>103</v>
      </c>
      <c r="C30" s="217"/>
      <c r="D30" s="218">
        <f t="shared" si="1"/>
        <v>4</v>
      </c>
      <c r="E30" s="219"/>
      <c r="F30" s="219"/>
      <c r="G30" s="219"/>
      <c r="H30" s="220"/>
      <c r="I30" s="219">
        <v>1</v>
      </c>
      <c r="J30" s="219"/>
      <c r="K30" s="219">
        <v>1</v>
      </c>
      <c r="L30" s="221"/>
      <c r="M30" s="221"/>
      <c r="N30" s="219"/>
      <c r="O30" s="222"/>
      <c r="P30" s="219"/>
      <c r="Q30" s="221"/>
      <c r="R30" s="222"/>
      <c r="S30" s="219"/>
      <c r="T30" s="219"/>
      <c r="U30" s="221"/>
      <c r="V30" s="219">
        <v>1</v>
      </c>
      <c r="W30" s="219"/>
      <c r="X30" s="219"/>
      <c r="Y30" s="221"/>
      <c r="Z30" s="221"/>
      <c r="AA30" s="219"/>
      <c r="AB30" s="221"/>
      <c r="AC30" s="219"/>
      <c r="AD30" s="219"/>
      <c r="AE30" s="221"/>
      <c r="AF30" s="219"/>
      <c r="AG30" s="219"/>
      <c r="AH30" s="222"/>
      <c r="AI30" s="221"/>
      <c r="AJ30" s="219">
        <v>1</v>
      </c>
      <c r="AK30" s="219"/>
      <c r="AL30" s="219"/>
      <c r="AM30" s="221"/>
      <c r="AN30" s="219"/>
      <c r="AO30" s="219"/>
      <c r="AP30" s="219"/>
      <c r="AQ30" s="221"/>
      <c r="AR30" s="223"/>
      <c r="AS30" s="224">
        <f>D30/$D$56</f>
        <v>0.15810276679841898</v>
      </c>
      <c r="AU30" s="225"/>
    </row>
    <row r="31" spans="1:47" ht="12" hidden="1" customHeight="1" x14ac:dyDescent="0.15">
      <c r="A31" s="215"/>
      <c r="B31" s="216" t="s">
        <v>126</v>
      </c>
      <c r="C31" s="217"/>
      <c r="D31" s="218">
        <f t="shared" si="1"/>
        <v>4</v>
      </c>
      <c r="E31" s="219"/>
      <c r="F31" s="219"/>
      <c r="G31" s="219"/>
      <c r="H31" s="220"/>
      <c r="I31" s="219"/>
      <c r="J31" s="219"/>
      <c r="K31" s="219"/>
      <c r="L31" s="221"/>
      <c r="M31" s="221"/>
      <c r="N31" s="219"/>
      <c r="O31" s="222"/>
      <c r="P31" s="219"/>
      <c r="Q31" s="221"/>
      <c r="R31" s="222"/>
      <c r="S31" s="219"/>
      <c r="T31" s="219"/>
      <c r="U31" s="221"/>
      <c r="V31" s="219"/>
      <c r="W31" s="219">
        <v>1</v>
      </c>
      <c r="X31" s="219">
        <v>1</v>
      </c>
      <c r="Y31" s="221"/>
      <c r="Z31" s="221"/>
      <c r="AA31" s="219">
        <v>1</v>
      </c>
      <c r="AB31" s="221"/>
      <c r="AC31" s="219"/>
      <c r="AD31" s="219"/>
      <c r="AE31" s="221"/>
      <c r="AF31" s="219">
        <v>1</v>
      </c>
      <c r="AG31" s="219"/>
      <c r="AH31" s="222"/>
      <c r="AI31" s="221"/>
      <c r="AJ31" s="219"/>
      <c r="AK31" s="219"/>
      <c r="AL31" s="219"/>
      <c r="AM31" s="221"/>
      <c r="AN31" s="219"/>
      <c r="AO31" s="219"/>
      <c r="AP31" s="219"/>
      <c r="AQ31" s="221"/>
      <c r="AR31" s="223"/>
      <c r="AS31" s="224">
        <f>D31/$D$56</f>
        <v>0.15810276679841898</v>
      </c>
      <c r="AU31" s="225"/>
    </row>
    <row r="32" spans="1:47" ht="12" hidden="1" customHeight="1" x14ac:dyDescent="0.15">
      <c r="A32" s="215"/>
      <c r="B32" s="216" t="s">
        <v>111</v>
      </c>
      <c r="C32" s="217"/>
      <c r="D32" s="218">
        <f t="shared" si="1"/>
        <v>3.1</v>
      </c>
      <c r="E32" s="219"/>
      <c r="F32" s="219"/>
      <c r="G32" s="219">
        <v>1</v>
      </c>
      <c r="H32" s="220"/>
      <c r="I32" s="219"/>
      <c r="J32" s="219"/>
      <c r="K32" s="219"/>
      <c r="L32" s="221"/>
      <c r="M32" s="221"/>
      <c r="N32" s="219"/>
      <c r="O32" s="222"/>
      <c r="P32" s="219">
        <v>1</v>
      </c>
      <c r="Q32" s="221"/>
      <c r="R32" s="222">
        <v>0.1</v>
      </c>
      <c r="S32" s="219"/>
      <c r="T32" s="219"/>
      <c r="U32" s="221"/>
      <c r="V32" s="219"/>
      <c r="W32" s="219"/>
      <c r="X32" s="219"/>
      <c r="Y32" s="221"/>
      <c r="Z32" s="221"/>
      <c r="AA32" s="219"/>
      <c r="AB32" s="221"/>
      <c r="AC32" s="219"/>
      <c r="AD32" s="219"/>
      <c r="AE32" s="221"/>
      <c r="AF32" s="219"/>
      <c r="AG32" s="219"/>
      <c r="AH32" s="222"/>
      <c r="AI32" s="221"/>
      <c r="AJ32" s="219"/>
      <c r="AK32" s="219"/>
      <c r="AL32" s="219"/>
      <c r="AM32" s="221"/>
      <c r="AN32" s="219">
        <v>1</v>
      </c>
      <c r="AO32" s="219"/>
      <c r="AP32" s="219"/>
      <c r="AQ32" s="221"/>
      <c r="AR32" s="223"/>
      <c r="AS32" s="224">
        <f>D32/$D$56</f>
        <v>0.1225296442687747</v>
      </c>
      <c r="AU32" s="225"/>
    </row>
    <row r="33" spans="1:47" ht="12" hidden="1" customHeight="1" x14ac:dyDescent="0.15">
      <c r="A33" s="215"/>
      <c r="B33" s="216" t="s">
        <v>78</v>
      </c>
      <c r="C33" s="217"/>
      <c r="D33" s="218">
        <f t="shared" si="1"/>
        <v>3</v>
      </c>
      <c r="E33" s="219"/>
      <c r="F33" s="219"/>
      <c r="G33" s="219"/>
      <c r="H33" s="220"/>
      <c r="I33" s="219"/>
      <c r="J33" s="219"/>
      <c r="K33" s="219"/>
      <c r="L33" s="221"/>
      <c r="M33" s="221"/>
      <c r="N33" s="219"/>
      <c r="O33" s="222"/>
      <c r="P33" s="219"/>
      <c r="Q33" s="221"/>
      <c r="R33" s="222"/>
      <c r="S33" s="219"/>
      <c r="T33" s="219"/>
      <c r="U33" s="221"/>
      <c r="V33" s="219"/>
      <c r="W33" s="219"/>
      <c r="X33" s="219"/>
      <c r="Y33" s="221"/>
      <c r="Z33" s="221"/>
      <c r="AA33" s="219">
        <v>1</v>
      </c>
      <c r="AB33" s="221"/>
      <c r="AC33" s="219"/>
      <c r="AD33" s="219">
        <v>1</v>
      </c>
      <c r="AE33" s="221"/>
      <c r="AF33" s="219"/>
      <c r="AG33" s="219">
        <v>1</v>
      </c>
      <c r="AH33" s="222"/>
      <c r="AI33" s="221"/>
      <c r="AJ33" s="219"/>
      <c r="AK33" s="219"/>
      <c r="AL33" s="219"/>
      <c r="AM33" s="221"/>
      <c r="AN33" s="219"/>
      <c r="AO33" s="219"/>
      <c r="AP33" s="219"/>
      <c r="AQ33" s="221"/>
      <c r="AR33" s="223"/>
      <c r="AS33" s="224">
        <f>D33/$D$56</f>
        <v>0.11857707509881422</v>
      </c>
      <c r="AU33" s="225"/>
    </row>
    <row r="34" spans="1:47" ht="12" hidden="1" customHeight="1" x14ac:dyDescent="0.15">
      <c r="A34" s="215"/>
      <c r="B34" s="216" t="s">
        <v>102</v>
      </c>
      <c r="C34" s="217"/>
      <c r="D34" s="218">
        <f t="shared" si="1"/>
        <v>3</v>
      </c>
      <c r="E34" s="219"/>
      <c r="F34" s="219"/>
      <c r="G34" s="219">
        <v>1</v>
      </c>
      <c r="H34" s="220"/>
      <c r="I34" s="219"/>
      <c r="J34" s="219"/>
      <c r="K34" s="219"/>
      <c r="L34" s="221"/>
      <c r="M34" s="221"/>
      <c r="N34" s="219"/>
      <c r="O34" s="222"/>
      <c r="P34" s="219"/>
      <c r="Q34" s="221"/>
      <c r="R34" s="222"/>
      <c r="S34" s="219"/>
      <c r="T34" s="219"/>
      <c r="U34" s="221"/>
      <c r="V34" s="219"/>
      <c r="W34" s="219"/>
      <c r="X34" s="219">
        <v>1</v>
      </c>
      <c r="Y34" s="221"/>
      <c r="Z34" s="221"/>
      <c r="AA34" s="219"/>
      <c r="AB34" s="221"/>
      <c r="AC34" s="219"/>
      <c r="AD34" s="219"/>
      <c r="AE34" s="221"/>
      <c r="AF34" s="219"/>
      <c r="AG34" s="219"/>
      <c r="AH34" s="222"/>
      <c r="AI34" s="221"/>
      <c r="AJ34" s="219"/>
      <c r="AK34" s="219"/>
      <c r="AL34" s="219"/>
      <c r="AM34" s="221"/>
      <c r="AN34" s="219"/>
      <c r="AO34" s="219"/>
      <c r="AP34" s="219">
        <v>1</v>
      </c>
      <c r="AQ34" s="221"/>
      <c r="AR34" s="223"/>
      <c r="AS34" s="224">
        <f>D34/$D$56</f>
        <v>0.11857707509881422</v>
      </c>
      <c r="AU34" s="225"/>
    </row>
    <row r="35" spans="1:47" ht="12" hidden="1" customHeight="1" x14ac:dyDescent="0.15">
      <c r="A35" s="215"/>
      <c r="B35" s="216" t="s">
        <v>125</v>
      </c>
      <c r="C35" s="217"/>
      <c r="D35" s="218">
        <f t="shared" si="1"/>
        <v>3</v>
      </c>
      <c r="E35" s="219"/>
      <c r="F35" s="219"/>
      <c r="G35" s="219"/>
      <c r="H35" s="220"/>
      <c r="I35" s="219"/>
      <c r="J35" s="219"/>
      <c r="K35" s="219"/>
      <c r="L35" s="221"/>
      <c r="M35" s="221"/>
      <c r="N35" s="219"/>
      <c r="O35" s="222"/>
      <c r="P35" s="219">
        <v>1</v>
      </c>
      <c r="Q35" s="221"/>
      <c r="R35" s="222"/>
      <c r="S35" s="219"/>
      <c r="T35" s="219"/>
      <c r="U35" s="221"/>
      <c r="V35" s="219">
        <v>1</v>
      </c>
      <c r="W35" s="219"/>
      <c r="X35" s="219"/>
      <c r="Y35" s="221"/>
      <c r="Z35" s="221"/>
      <c r="AA35" s="219"/>
      <c r="AB35" s="221"/>
      <c r="AC35" s="219"/>
      <c r="AD35" s="219">
        <v>1</v>
      </c>
      <c r="AE35" s="221"/>
      <c r="AF35" s="219"/>
      <c r="AG35" s="219"/>
      <c r="AH35" s="222"/>
      <c r="AI35" s="221"/>
      <c r="AJ35" s="219"/>
      <c r="AK35" s="219"/>
      <c r="AL35" s="219"/>
      <c r="AM35" s="221"/>
      <c r="AN35" s="219"/>
      <c r="AO35" s="219"/>
      <c r="AP35" s="219"/>
      <c r="AQ35" s="221"/>
      <c r="AR35" s="223"/>
      <c r="AS35" s="224">
        <f>D35/$D$56</f>
        <v>0.11857707509881422</v>
      </c>
      <c r="AU35" s="225"/>
    </row>
    <row r="36" spans="1:47" ht="12" hidden="1" customHeight="1" x14ac:dyDescent="0.15">
      <c r="A36" s="215"/>
      <c r="B36" s="216" t="s">
        <v>128</v>
      </c>
      <c r="C36" s="217"/>
      <c r="D36" s="218">
        <f t="shared" si="1"/>
        <v>3</v>
      </c>
      <c r="E36" s="219"/>
      <c r="F36" s="219"/>
      <c r="G36" s="219"/>
      <c r="H36" s="220"/>
      <c r="I36" s="219"/>
      <c r="J36" s="219"/>
      <c r="K36" s="219"/>
      <c r="L36" s="221"/>
      <c r="M36" s="221"/>
      <c r="N36" s="219"/>
      <c r="O36" s="222"/>
      <c r="P36" s="219"/>
      <c r="Q36" s="221"/>
      <c r="R36" s="222"/>
      <c r="S36" s="219"/>
      <c r="T36" s="219"/>
      <c r="U36" s="221"/>
      <c r="V36" s="219">
        <v>1</v>
      </c>
      <c r="W36" s="219">
        <v>1</v>
      </c>
      <c r="X36" s="219">
        <v>1</v>
      </c>
      <c r="Y36" s="221"/>
      <c r="Z36" s="221"/>
      <c r="AA36" s="219"/>
      <c r="AB36" s="221"/>
      <c r="AC36" s="219"/>
      <c r="AD36" s="219"/>
      <c r="AE36" s="221"/>
      <c r="AF36" s="219"/>
      <c r="AG36" s="219"/>
      <c r="AH36" s="222"/>
      <c r="AI36" s="221"/>
      <c r="AJ36" s="219"/>
      <c r="AK36" s="219"/>
      <c r="AL36" s="219"/>
      <c r="AM36" s="221"/>
      <c r="AN36" s="219"/>
      <c r="AO36" s="219"/>
      <c r="AP36" s="219"/>
      <c r="AQ36" s="221"/>
      <c r="AR36" s="223"/>
      <c r="AS36" s="224">
        <f>D36/$D$56</f>
        <v>0.11857707509881422</v>
      </c>
      <c r="AU36" s="225"/>
    </row>
    <row r="37" spans="1:47" ht="12" hidden="1" customHeight="1" x14ac:dyDescent="0.15">
      <c r="A37" s="226"/>
      <c r="B37" s="227" t="s">
        <v>129</v>
      </c>
      <c r="C37" s="228"/>
      <c r="D37" s="218">
        <f t="shared" si="1"/>
        <v>3</v>
      </c>
      <c r="E37" s="219"/>
      <c r="F37" s="219"/>
      <c r="G37" s="219"/>
      <c r="H37" s="220"/>
      <c r="I37" s="219"/>
      <c r="J37" s="219"/>
      <c r="K37" s="219"/>
      <c r="L37" s="221"/>
      <c r="M37" s="221"/>
      <c r="N37" s="219"/>
      <c r="O37" s="222"/>
      <c r="P37" s="219"/>
      <c r="Q37" s="221"/>
      <c r="R37" s="222"/>
      <c r="S37" s="219"/>
      <c r="T37" s="219"/>
      <c r="U37" s="221"/>
      <c r="V37" s="219">
        <v>1</v>
      </c>
      <c r="W37" s="219">
        <v>1</v>
      </c>
      <c r="X37" s="219">
        <v>1</v>
      </c>
      <c r="Y37" s="221"/>
      <c r="Z37" s="221"/>
      <c r="AA37" s="219"/>
      <c r="AB37" s="221"/>
      <c r="AC37" s="219"/>
      <c r="AD37" s="219"/>
      <c r="AE37" s="221"/>
      <c r="AF37" s="219"/>
      <c r="AG37" s="219"/>
      <c r="AH37" s="222"/>
      <c r="AI37" s="221"/>
      <c r="AJ37" s="219"/>
      <c r="AK37" s="219"/>
      <c r="AL37" s="219"/>
      <c r="AM37" s="221"/>
      <c r="AN37" s="219"/>
      <c r="AO37" s="219"/>
      <c r="AP37" s="219"/>
      <c r="AQ37" s="221"/>
      <c r="AR37" s="223"/>
      <c r="AS37" s="224">
        <f>D37/$D$56</f>
        <v>0.11857707509881422</v>
      </c>
      <c r="AU37" s="225"/>
    </row>
    <row r="38" spans="1:47" ht="12" hidden="1" customHeight="1" x14ac:dyDescent="0.15">
      <c r="A38" s="226"/>
      <c r="B38" s="227" t="s">
        <v>86</v>
      </c>
      <c r="C38" s="228"/>
      <c r="D38" s="218">
        <f t="shared" si="1"/>
        <v>2.2000000000000002</v>
      </c>
      <c r="E38" s="219"/>
      <c r="F38" s="219"/>
      <c r="G38" s="219"/>
      <c r="H38" s="220"/>
      <c r="I38" s="219"/>
      <c r="J38" s="219"/>
      <c r="K38" s="219"/>
      <c r="L38" s="221"/>
      <c r="M38" s="221"/>
      <c r="N38" s="219"/>
      <c r="O38" s="222">
        <v>0.1</v>
      </c>
      <c r="P38" s="219"/>
      <c r="Q38" s="221"/>
      <c r="R38" s="222"/>
      <c r="S38" s="219"/>
      <c r="T38" s="219">
        <v>1</v>
      </c>
      <c r="U38" s="221"/>
      <c r="V38" s="219"/>
      <c r="W38" s="219"/>
      <c r="X38" s="219"/>
      <c r="Y38" s="221"/>
      <c r="Z38" s="221"/>
      <c r="AA38" s="219"/>
      <c r="AB38" s="221"/>
      <c r="AC38" s="219"/>
      <c r="AD38" s="219"/>
      <c r="AE38" s="221"/>
      <c r="AF38" s="219">
        <v>1</v>
      </c>
      <c r="AG38" s="219"/>
      <c r="AH38" s="222">
        <v>0.1</v>
      </c>
      <c r="AI38" s="221"/>
      <c r="AJ38" s="219"/>
      <c r="AK38" s="219"/>
      <c r="AL38" s="219"/>
      <c r="AM38" s="221"/>
      <c r="AN38" s="219"/>
      <c r="AO38" s="219"/>
      <c r="AP38" s="219"/>
      <c r="AQ38" s="221"/>
      <c r="AR38" s="223"/>
      <c r="AS38" s="224">
        <f>D38/$D$56</f>
        <v>8.6956521739130446E-2</v>
      </c>
      <c r="AU38" s="225"/>
    </row>
    <row r="39" spans="1:47" ht="12" hidden="1" customHeight="1" x14ac:dyDescent="0.15">
      <c r="A39" s="215"/>
      <c r="B39" s="216" t="s">
        <v>68</v>
      </c>
      <c r="C39" s="217"/>
      <c r="D39" s="218">
        <f t="shared" si="1"/>
        <v>2</v>
      </c>
      <c r="E39" s="219"/>
      <c r="F39" s="219"/>
      <c r="G39" s="219"/>
      <c r="H39" s="220"/>
      <c r="I39" s="219"/>
      <c r="J39" s="219"/>
      <c r="K39" s="219"/>
      <c r="L39" s="221"/>
      <c r="M39" s="221"/>
      <c r="N39" s="219"/>
      <c r="O39" s="222"/>
      <c r="P39" s="219">
        <v>1</v>
      </c>
      <c r="Q39" s="221"/>
      <c r="R39" s="222"/>
      <c r="S39" s="219"/>
      <c r="T39" s="219"/>
      <c r="U39" s="221"/>
      <c r="V39" s="219"/>
      <c r="W39" s="219"/>
      <c r="X39" s="219">
        <v>1</v>
      </c>
      <c r="Y39" s="221"/>
      <c r="Z39" s="221"/>
      <c r="AA39" s="219"/>
      <c r="AB39" s="221"/>
      <c r="AC39" s="219"/>
      <c r="AD39" s="219"/>
      <c r="AE39" s="221"/>
      <c r="AF39" s="219"/>
      <c r="AG39" s="219"/>
      <c r="AH39" s="222"/>
      <c r="AI39" s="221"/>
      <c r="AJ39" s="219"/>
      <c r="AK39" s="219"/>
      <c r="AL39" s="219"/>
      <c r="AM39" s="221"/>
      <c r="AN39" s="219"/>
      <c r="AO39" s="219"/>
      <c r="AP39" s="219"/>
      <c r="AQ39" s="221"/>
      <c r="AR39" s="223"/>
      <c r="AS39" s="224">
        <f>D39/$D$56</f>
        <v>7.9051383399209488E-2</v>
      </c>
      <c r="AU39" s="225"/>
    </row>
    <row r="40" spans="1:47" ht="12" hidden="1" customHeight="1" x14ac:dyDescent="0.15">
      <c r="A40" s="215"/>
      <c r="B40" s="216" t="s">
        <v>79</v>
      </c>
      <c r="C40" s="217"/>
      <c r="D40" s="218">
        <f t="shared" si="1"/>
        <v>2</v>
      </c>
      <c r="E40" s="219"/>
      <c r="F40" s="219"/>
      <c r="G40" s="219"/>
      <c r="H40" s="220"/>
      <c r="I40" s="219"/>
      <c r="J40" s="219"/>
      <c r="K40" s="219"/>
      <c r="L40" s="221"/>
      <c r="M40" s="221"/>
      <c r="N40" s="219"/>
      <c r="O40" s="222"/>
      <c r="P40" s="219">
        <v>1</v>
      </c>
      <c r="Q40" s="221"/>
      <c r="R40" s="222"/>
      <c r="S40" s="219"/>
      <c r="T40" s="219"/>
      <c r="U40" s="221"/>
      <c r="V40" s="219"/>
      <c r="W40" s="219"/>
      <c r="X40" s="219"/>
      <c r="Y40" s="221"/>
      <c r="Z40" s="221"/>
      <c r="AA40" s="219"/>
      <c r="AB40" s="221"/>
      <c r="AC40" s="219"/>
      <c r="AD40" s="219">
        <v>1</v>
      </c>
      <c r="AE40" s="221"/>
      <c r="AF40" s="219"/>
      <c r="AG40" s="219"/>
      <c r="AH40" s="222"/>
      <c r="AI40" s="221"/>
      <c r="AJ40" s="219"/>
      <c r="AK40" s="219"/>
      <c r="AL40" s="219"/>
      <c r="AM40" s="221"/>
      <c r="AN40" s="219"/>
      <c r="AO40" s="219"/>
      <c r="AP40" s="219"/>
      <c r="AQ40" s="221"/>
      <c r="AR40" s="223"/>
      <c r="AS40" s="224">
        <f>D40/$D$56</f>
        <v>7.9051383399209488E-2</v>
      </c>
      <c r="AU40" s="225"/>
    </row>
    <row r="41" spans="1:47" ht="12" hidden="1" customHeight="1" x14ac:dyDescent="0.15">
      <c r="A41" s="215"/>
      <c r="B41" s="216" t="s">
        <v>80</v>
      </c>
      <c r="C41" s="217"/>
      <c r="D41" s="218">
        <f t="shared" si="1"/>
        <v>2</v>
      </c>
      <c r="E41" s="219"/>
      <c r="F41" s="219"/>
      <c r="G41" s="219"/>
      <c r="H41" s="220"/>
      <c r="I41" s="219"/>
      <c r="J41" s="219"/>
      <c r="K41" s="219"/>
      <c r="L41" s="221"/>
      <c r="M41" s="221"/>
      <c r="N41" s="219"/>
      <c r="O41" s="222"/>
      <c r="P41" s="219"/>
      <c r="Q41" s="221"/>
      <c r="R41" s="222"/>
      <c r="S41" s="219"/>
      <c r="T41" s="219"/>
      <c r="U41" s="221"/>
      <c r="V41" s="219"/>
      <c r="W41" s="219"/>
      <c r="X41" s="219"/>
      <c r="Y41" s="221"/>
      <c r="Z41" s="221"/>
      <c r="AA41" s="219">
        <v>1</v>
      </c>
      <c r="AB41" s="221"/>
      <c r="AC41" s="219"/>
      <c r="AD41" s="219"/>
      <c r="AE41" s="221"/>
      <c r="AF41" s="219"/>
      <c r="AG41" s="219">
        <v>1</v>
      </c>
      <c r="AH41" s="222"/>
      <c r="AI41" s="221"/>
      <c r="AJ41" s="219"/>
      <c r="AK41" s="219"/>
      <c r="AL41" s="219"/>
      <c r="AM41" s="221"/>
      <c r="AN41" s="219"/>
      <c r="AO41" s="219"/>
      <c r="AP41" s="219"/>
      <c r="AQ41" s="221"/>
      <c r="AR41" s="223"/>
      <c r="AS41" s="224">
        <f>D41/$D$56</f>
        <v>7.9051383399209488E-2</v>
      </c>
      <c r="AU41" s="225"/>
    </row>
    <row r="42" spans="1:47" ht="12" hidden="1" customHeight="1" x14ac:dyDescent="0.15">
      <c r="A42" s="226"/>
      <c r="B42" s="227" t="s">
        <v>96</v>
      </c>
      <c r="C42" s="228"/>
      <c r="D42" s="218">
        <f t="shared" si="1"/>
        <v>2</v>
      </c>
      <c r="E42" s="219"/>
      <c r="F42" s="219"/>
      <c r="G42" s="219"/>
      <c r="H42" s="220"/>
      <c r="I42" s="219"/>
      <c r="J42" s="219"/>
      <c r="K42" s="219"/>
      <c r="L42" s="221"/>
      <c r="M42" s="221"/>
      <c r="N42" s="219"/>
      <c r="O42" s="222"/>
      <c r="P42" s="219"/>
      <c r="Q42" s="221"/>
      <c r="R42" s="222"/>
      <c r="S42" s="219"/>
      <c r="T42" s="219"/>
      <c r="U42" s="221"/>
      <c r="V42" s="219"/>
      <c r="W42" s="219"/>
      <c r="X42" s="219"/>
      <c r="Y42" s="221"/>
      <c r="Z42" s="221"/>
      <c r="AA42" s="219"/>
      <c r="AB42" s="221"/>
      <c r="AC42" s="219"/>
      <c r="AD42" s="219">
        <v>1</v>
      </c>
      <c r="AE42" s="221"/>
      <c r="AF42" s="219"/>
      <c r="AG42" s="219"/>
      <c r="AH42" s="222"/>
      <c r="AI42" s="221"/>
      <c r="AJ42" s="219">
        <v>1</v>
      </c>
      <c r="AK42" s="219"/>
      <c r="AL42" s="219"/>
      <c r="AM42" s="221"/>
      <c r="AN42" s="219"/>
      <c r="AO42" s="219"/>
      <c r="AP42" s="219"/>
      <c r="AQ42" s="221"/>
      <c r="AR42" s="223"/>
      <c r="AS42" s="224">
        <f>D42/$D$56</f>
        <v>7.9051383399209488E-2</v>
      </c>
      <c r="AU42" s="225"/>
    </row>
    <row r="43" spans="1:47" ht="12" hidden="1" customHeight="1" x14ac:dyDescent="0.15">
      <c r="A43" s="215"/>
      <c r="B43" s="216" t="s">
        <v>101</v>
      </c>
      <c r="C43" s="217"/>
      <c r="D43" s="218">
        <f t="shared" si="1"/>
        <v>2</v>
      </c>
      <c r="E43" s="219"/>
      <c r="F43" s="219"/>
      <c r="G43" s="219"/>
      <c r="H43" s="220"/>
      <c r="I43" s="219"/>
      <c r="J43" s="219">
        <v>1</v>
      </c>
      <c r="K43" s="219"/>
      <c r="L43" s="221"/>
      <c r="M43" s="221"/>
      <c r="N43" s="219"/>
      <c r="O43" s="222"/>
      <c r="P43" s="219"/>
      <c r="Q43" s="221"/>
      <c r="R43" s="222"/>
      <c r="S43" s="219"/>
      <c r="T43" s="219"/>
      <c r="U43" s="221"/>
      <c r="V43" s="219"/>
      <c r="W43" s="219"/>
      <c r="X43" s="219"/>
      <c r="Y43" s="221"/>
      <c r="Z43" s="221"/>
      <c r="AA43" s="219"/>
      <c r="AB43" s="221"/>
      <c r="AC43" s="219"/>
      <c r="AD43" s="219">
        <v>1</v>
      </c>
      <c r="AE43" s="221"/>
      <c r="AF43" s="219"/>
      <c r="AG43" s="219"/>
      <c r="AH43" s="222"/>
      <c r="AI43" s="221"/>
      <c r="AJ43" s="219"/>
      <c r="AK43" s="219"/>
      <c r="AL43" s="219"/>
      <c r="AM43" s="221"/>
      <c r="AN43" s="219"/>
      <c r="AO43" s="219"/>
      <c r="AP43" s="219"/>
      <c r="AQ43" s="221"/>
      <c r="AR43" s="223"/>
      <c r="AS43" s="224">
        <f>D43/$D$56</f>
        <v>7.9051383399209488E-2</v>
      </c>
      <c r="AU43" s="225"/>
    </row>
    <row r="44" spans="1:47" ht="12" hidden="1" customHeight="1" x14ac:dyDescent="0.15">
      <c r="A44" s="215"/>
      <c r="B44" s="216" t="s">
        <v>115</v>
      </c>
      <c r="C44" s="217"/>
      <c r="D44" s="218">
        <f t="shared" si="1"/>
        <v>2</v>
      </c>
      <c r="E44" s="219"/>
      <c r="F44" s="219">
        <v>1</v>
      </c>
      <c r="G44" s="219"/>
      <c r="H44" s="220"/>
      <c r="I44" s="219">
        <v>1</v>
      </c>
      <c r="J44" s="219"/>
      <c r="K44" s="219"/>
      <c r="L44" s="221"/>
      <c r="M44" s="221"/>
      <c r="N44" s="219"/>
      <c r="O44" s="222"/>
      <c r="P44" s="219"/>
      <c r="Q44" s="221"/>
      <c r="R44" s="222"/>
      <c r="S44" s="219"/>
      <c r="T44" s="219"/>
      <c r="U44" s="221"/>
      <c r="V44" s="219"/>
      <c r="W44" s="219"/>
      <c r="X44" s="219"/>
      <c r="Y44" s="221"/>
      <c r="Z44" s="221"/>
      <c r="AA44" s="219"/>
      <c r="AB44" s="221"/>
      <c r="AC44" s="219"/>
      <c r="AD44" s="219"/>
      <c r="AE44" s="221"/>
      <c r="AF44" s="219"/>
      <c r="AG44" s="219"/>
      <c r="AH44" s="222"/>
      <c r="AI44" s="221"/>
      <c r="AJ44" s="219"/>
      <c r="AK44" s="219"/>
      <c r="AL44" s="219"/>
      <c r="AM44" s="221"/>
      <c r="AN44" s="219"/>
      <c r="AO44" s="219"/>
      <c r="AP44" s="219"/>
      <c r="AQ44" s="221"/>
      <c r="AR44" s="223"/>
      <c r="AS44" s="224">
        <f>D44/$D$56</f>
        <v>7.9051383399209488E-2</v>
      </c>
      <c r="AU44" s="225"/>
    </row>
    <row r="45" spans="1:47" ht="12" hidden="1" customHeight="1" x14ac:dyDescent="0.15">
      <c r="A45" s="215"/>
      <c r="B45" s="216" t="s">
        <v>119</v>
      </c>
      <c r="C45" s="217"/>
      <c r="D45" s="218">
        <f t="shared" si="1"/>
        <v>1.2</v>
      </c>
      <c r="E45" s="219"/>
      <c r="F45" s="219"/>
      <c r="G45" s="219"/>
      <c r="H45" s="220"/>
      <c r="I45" s="219"/>
      <c r="J45" s="219"/>
      <c r="K45" s="219"/>
      <c r="L45" s="221"/>
      <c r="M45" s="221"/>
      <c r="N45" s="219"/>
      <c r="O45" s="222">
        <v>0.1</v>
      </c>
      <c r="P45" s="219"/>
      <c r="Q45" s="221"/>
      <c r="R45" s="222">
        <v>0.1</v>
      </c>
      <c r="S45" s="219"/>
      <c r="T45" s="219">
        <v>1</v>
      </c>
      <c r="U45" s="221"/>
      <c r="V45" s="219"/>
      <c r="W45" s="219"/>
      <c r="X45" s="219"/>
      <c r="Y45" s="221"/>
      <c r="Z45" s="221"/>
      <c r="AA45" s="219"/>
      <c r="AB45" s="221"/>
      <c r="AC45" s="219"/>
      <c r="AD45" s="219"/>
      <c r="AE45" s="221"/>
      <c r="AF45" s="219"/>
      <c r="AG45" s="219"/>
      <c r="AH45" s="222"/>
      <c r="AI45" s="221"/>
      <c r="AJ45" s="219"/>
      <c r="AK45" s="219"/>
      <c r="AL45" s="219"/>
      <c r="AM45" s="221"/>
      <c r="AN45" s="219"/>
      <c r="AO45" s="219"/>
      <c r="AP45" s="219"/>
      <c r="AQ45" s="221"/>
      <c r="AR45" s="223"/>
      <c r="AS45" s="224">
        <f>D45/$D$56</f>
        <v>4.7430830039525688E-2</v>
      </c>
      <c r="AU45" s="225"/>
    </row>
    <row r="46" spans="1:47" ht="12" hidden="1" customHeight="1" x14ac:dyDescent="0.15">
      <c r="A46" s="215"/>
      <c r="B46" s="216" t="s">
        <v>75</v>
      </c>
      <c r="C46" s="217"/>
      <c r="D46" s="218">
        <f t="shared" si="1"/>
        <v>1</v>
      </c>
      <c r="E46" s="219"/>
      <c r="F46" s="219"/>
      <c r="G46" s="219"/>
      <c r="H46" s="220"/>
      <c r="I46" s="219"/>
      <c r="J46" s="219"/>
      <c r="K46" s="219"/>
      <c r="L46" s="221"/>
      <c r="M46" s="221"/>
      <c r="N46" s="219">
        <v>1</v>
      </c>
      <c r="O46" s="222"/>
      <c r="P46" s="219"/>
      <c r="Q46" s="221"/>
      <c r="R46" s="222"/>
      <c r="S46" s="219"/>
      <c r="T46" s="219"/>
      <c r="U46" s="221"/>
      <c r="V46" s="219"/>
      <c r="W46" s="219"/>
      <c r="X46" s="219"/>
      <c r="Y46" s="221"/>
      <c r="Z46" s="221"/>
      <c r="AA46" s="219"/>
      <c r="AB46" s="221"/>
      <c r="AC46" s="219"/>
      <c r="AD46" s="219"/>
      <c r="AE46" s="221"/>
      <c r="AF46" s="219"/>
      <c r="AG46" s="219"/>
      <c r="AH46" s="222"/>
      <c r="AI46" s="221"/>
      <c r="AJ46" s="219"/>
      <c r="AK46" s="219"/>
      <c r="AL46" s="219"/>
      <c r="AM46" s="221"/>
      <c r="AN46" s="219"/>
      <c r="AO46" s="219"/>
      <c r="AP46" s="219"/>
      <c r="AQ46" s="221"/>
      <c r="AR46" s="223"/>
      <c r="AS46" s="224">
        <f>D46/$D$56</f>
        <v>3.9525691699604744E-2</v>
      </c>
      <c r="AU46" s="225"/>
    </row>
    <row r="47" spans="1:47" ht="12" hidden="1" customHeight="1" x14ac:dyDescent="0.15">
      <c r="A47" s="215"/>
      <c r="B47" s="216" t="s">
        <v>81</v>
      </c>
      <c r="C47" s="217"/>
      <c r="D47" s="218">
        <f t="shared" si="1"/>
        <v>1</v>
      </c>
      <c r="E47" s="219"/>
      <c r="F47" s="219"/>
      <c r="G47" s="219">
        <v>1</v>
      </c>
      <c r="H47" s="220"/>
      <c r="I47" s="219"/>
      <c r="J47" s="219"/>
      <c r="K47" s="219"/>
      <c r="L47" s="221"/>
      <c r="M47" s="221"/>
      <c r="N47" s="219"/>
      <c r="O47" s="222"/>
      <c r="P47" s="219"/>
      <c r="Q47" s="221"/>
      <c r="R47" s="222"/>
      <c r="S47" s="219"/>
      <c r="T47" s="219"/>
      <c r="U47" s="221"/>
      <c r="V47" s="219"/>
      <c r="W47" s="219"/>
      <c r="X47" s="219"/>
      <c r="Y47" s="221"/>
      <c r="Z47" s="221"/>
      <c r="AA47" s="219"/>
      <c r="AB47" s="221"/>
      <c r="AC47" s="219"/>
      <c r="AD47" s="219"/>
      <c r="AE47" s="221"/>
      <c r="AF47" s="219"/>
      <c r="AG47" s="219"/>
      <c r="AH47" s="222"/>
      <c r="AI47" s="221"/>
      <c r="AJ47" s="219"/>
      <c r="AK47" s="219"/>
      <c r="AL47" s="219"/>
      <c r="AM47" s="221"/>
      <c r="AN47" s="219"/>
      <c r="AO47" s="219"/>
      <c r="AP47" s="219"/>
      <c r="AQ47" s="221"/>
      <c r="AR47" s="223"/>
      <c r="AS47" s="224">
        <f>D47/$D$56</f>
        <v>3.9525691699604744E-2</v>
      </c>
      <c r="AU47" s="225"/>
    </row>
    <row r="48" spans="1:47" ht="12" hidden="1" customHeight="1" x14ac:dyDescent="0.15">
      <c r="A48" s="226"/>
      <c r="B48" s="227" t="s">
        <v>95</v>
      </c>
      <c r="C48" s="228"/>
      <c r="D48" s="218">
        <f t="shared" si="1"/>
        <v>1</v>
      </c>
      <c r="E48" s="219"/>
      <c r="F48" s="219"/>
      <c r="G48" s="219"/>
      <c r="H48" s="220"/>
      <c r="I48" s="219"/>
      <c r="J48" s="219"/>
      <c r="K48" s="219"/>
      <c r="L48" s="221"/>
      <c r="M48" s="221"/>
      <c r="N48" s="219"/>
      <c r="O48" s="222"/>
      <c r="P48" s="219"/>
      <c r="Q48" s="221"/>
      <c r="R48" s="222"/>
      <c r="S48" s="219"/>
      <c r="T48" s="219"/>
      <c r="U48" s="221"/>
      <c r="V48" s="219"/>
      <c r="W48" s="219"/>
      <c r="X48" s="219"/>
      <c r="Y48" s="221"/>
      <c r="Z48" s="221"/>
      <c r="AA48" s="219"/>
      <c r="AB48" s="221"/>
      <c r="AC48" s="219"/>
      <c r="AD48" s="219">
        <v>1</v>
      </c>
      <c r="AE48" s="221"/>
      <c r="AF48" s="219"/>
      <c r="AG48" s="219"/>
      <c r="AH48" s="222"/>
      <c r="AI48" s="221"/>
      <c r="AJ48" s="219"/>
      <c r="AK48" s="219"/>
      <c r="AL48" s="219"/>
      <c r="AM48" s="221"/>
      <c r="AN48" s="219"/>
      <c r="AO48" s="219"/>
      <c r="AP48" s="219"/>
      <c r="AQ48" s="221"/>
      <c r="AR48" s="223"/>
      <c r="AS48" s="224">
        <f>D48/$D$56</f>
        <v>3.9525691699604744E-2</v>
      </c>
      <c r="AU48" s="225"/>
    </row>
    <row r="49" spans="1:47" ht="12" hidden="1" customHeight="1" x14ac:dyDescent="0.15">
      <c r="A49" s="215"/>
      <c r="B49" s="216" t="s">
        <v>98</v>
      </c>
      <c r="C49" s="217"/>
      <c r="D49" s="218">
        <f t="shared" si="1"/>
        <v>1</v>
      </c>
      <c r="E49" s="219"/>
      <c r="F49" s="219"/>
      <c r="G49" s="219"/>
      <c r="H49" s="220"/>
      <c r="I49" s="219"/>
      <c r="J49" s="219"/>
      <c r="K49" s="219"/>
      <c r="L49" s="221"/>
      <c r="M49" s="221"/>
      <c r="N49" s="219"/>
      <c r="O49" s="222"/>
      <c r="P49" s="219"/>
      <c r="Q49" s="221"/>
      <c r="R49" s="222"/>
      <c r="S49" s="219"/>
      <c r="T49" s="219"/>
      <c r="U49" s="221"/>
      <c r="V49" s="219"/>
      <c r="W49" s="219"/>
      <c r="X49" s="219"/>
      <c r="Y49" s="221"/>
      <c r="Z49" s="221"/>
      <c r="AA49" s="219"/>
      <c r="AB49" s="221"/>
      <c r="AC49" s="219">
        <v>1</v>
      </c>
      <c r="AD49" s="219"/>
      <c r="AE49" s="221"/>
      <c r="AF49" s="219"/>
      <c r="AG49" s="219"/>
      <c r="AH49" s="222"/>
      <c r="AI49" s="221"/>
      <c r="AJ49" s="219"/>
      <c r="AK49" s="219"/>
      <c r="AL49" s="219"/>
      <c r="AM49" s="221"/>
      <c r="AN49" s="219"/>
      <c r="AO49" s="219"/>
      <c r="AP49" s="219"/>
      <c r="AQ49" s="221"/>
      <c r="AR49" s="223"/>
      <c r="AS49" s="224">
        <f>D49/$D$56</f>
        <v>3.9525691699604744E-2</v>
      </c>
      <c r="AU49" s="225"/>
    </row>
    <row r="50" spans="1:47" ht="12" hidden="1" customHeight="1" x14ac:dyDescent="0.15">
      <c r="A50" s="215"/>
      <c r="B50" s="216" t="s">
        <v>121</v>
      </c>
      <c r="C50" s="217"/>
      <c r="D50" s="218">
        <f t="shared" si="1"/>
        <v>1</v>
      </c>
      <c r="E50" s="219"/>
      <c r="F50" s="219"/>
      <c r="G50" s="219"/>
      <c r="H50" s="220"/>
      <c r="I50" s="219"/>
      <c r="J50" s="219"/>
      <c r="K50" s="219"/>
      <c r="L50" s="221"/>
      <c r="M50" s="221"/>
      <c r="N50" s="219"/>
      <c r="O50" s="222"/>
      <c r="P50" s="219">
        <v>1</v>
      </c>
      <c r="Q50" s="221"/>
      <c r="R50" s="222"/>
      <c r="S50" s="219"/>
      <c r="T50" s="219"/>
      <c r="U50" s="221"/>
      <c r="V50" s="219"/>
      <c r="W50" s="219"/>
      <c r="X50" s="219"/>
      <c r="Y50" s="221"/>
      <c r="Z50" s="221"/>
      <c r="AA50" s="219"/>
      <c r="AB50" s="221"/>
      <c r="AC50" s="219"/>
      <c r="AD50" s="219"/>
      <c r="AE50" s="221"/>
      <c r="AF50" s="219"/>
      <c r="AG50" s="219"/>
      <c r="AH50" s="222"/>
      <c r="AI50" s="221"/>
      <c r="AJ50" s="219"/>
      <c r="AK50" s="219"/>
      <c r="AL50" s="219"/>
      <c r="AM50" s="221"/>
      <c r="AN50" s="219"/>
      <c r="AO50" s="219"/>
      <c r="AP50" s="219"/>
      <c r="AQ50" s="221"/>
      <c r="AR50" s="223"/>
      <c r="AS50" s="224">
        <f>D50/$D$56</f>
        <v>3.9525691699604744E-2</v>
      </c>
      <c r="AU50" s="225"/>
    </row>
    <row r="51" spans="1:47" ht="12" hidden="1" customHeight="1" x14ac:dyDescent="0.15">
      <c r="A51" s="226"/>
      <c r="B51" s="227" t="s">
        <v>71</v>
      </c>
      <c r="C51" s="228"/>
      <c r="D51" s="218">
        <f t="shared" si="1"/>
        <v>1</v>
      </c>
      <c r="E51" s="219"/>
      <c r="F51" s="219"/>
      <c r="G51" s="219"/>
      <c r="H51" s="220"/>
      <c r="I51" s="219"/>
      <c r="J51" s="219"/>
      <c r="K51" s="219"/>
      <c r="L51" s="221"/>
      <c r="M51" s="221"/>
      <c r="N51" s="219"/>
      <c r="O51" s="222"/>
      <c r="P51" s="219"/>
      <c r="Q51" s="221"/>
      <c r="R51" s="222"/>
      <c r="S51" s="219"/>
      <c r="T51" s="219"/>
      <c r="U51" s="221"/>
      <c r="V51" s="219"/>
      <c r="W51" s="219"/>
      <c r="X51" s="219"/>
      <c r="Y51" s="221"/>
      <c r="Z51" s="221"/>
      <c r="AA51" s="219"/>
      <c r="AB51" s="221"/>
      <c r="AC51" s="219"/>
      <c r="AD51" s="219"/>
      <c r="AE51" s="221"/>
      <c r="AF51" s="219"/>
      <c r="AG51" s="219"/>
      <c r="AH51" s="222"/>
      <c r="AI51" s="221"/>
      <c r="AJ51" s="219"/>
      <c r="AK51" s="219"/>
      <c r="AL51" s="219"/>
      <c r="AM51" s="221"/>
      <c r="AN51" s="219"/>
      <c r="AO51" s="219"/>
      <c r="AP51" s="219"/>
      <c r="AQ51" s="221"/>
      <c r="AR51" s="223">
        <v>1</v>
      </c>
      <c r="AS51" s="224">
        <f>D51/$D$56</f>
        <v>3.9525691699604744E-2</v>
      </c>
      <c r="AU51" s="225"/>
    </row>
    <row r="52" spans="1:47" ht="12" hidden="1" customHeight="1" x14ac:dyDescent="0.15">
      <c r="A52" s="229"/>
      <c r="B52" s="229"/>
      <c r="C52" s="229"/>
      <c r="D52" s="273"/>
      <c r="E52" s="219"/>
      <c r="F52" s="219"/>
      <c r="G52" s="219"/>
      <c r="H52" s="220"/>
      <c r="I52" s="219"/>
      <c r="J52" s="219"/>
      <c r="K52" s="219"/>
      <c r="L52" s="221"/>
      <c r="M52" s="221"/>
      <c r="N52" s="219"/>
      <c r="O52" s="222"/>
      <c r="P52" s="219"/>
      <c r="Q52" s="221"/>
      <c r="R52" s="222"/>
      <c r="S52" s="219"/>
      <c r="T52" s="219"/>
      <c r="U52" s="221"/>
      <c r="V52" s="219"/>
      <c r="W52" s="219"/>
      <c r="X52" s="219"/>
      <c r="Y52" s="221"/>
      <c r="Z52" s="221"/>
      <c r="AA52" s="219"/>
      <c r="AB52" s="221"/>
      <c r="AC52" s="219"/>
      <c r="AD52" s="219"/>
      <c r="AE52" s="221"/>
      <c r="AF52" s="219"/>
      <c r="AG52" s="219"/>
      <c r="AH52" s="222"/>
      <c r="AI52" s="221"/>
      <c r="AJ52" s="219"/>
      <c r="AK52" s="219"/>
      <c r="AL52" s="219"/>
      <c r="AM52" s="221"/>
      <c r="AN52" s="219"/>
      <c r="AO52" s="219"/>
      <c r="AP52" s="219"/>
      <c r="AQ52" s="221"/>
      <c r="AR52" s="223"/>
      <c r="AS52" s="224">
        <f>D52/$D$56</f>
        <v>0</v>
      </c>
      <c r="AU52" s="225"/>
    </row>
    <row r="53" spans="1:47" ht="12" hidden="1" customHeight="1" x14ac:dyDescent="0.15">
      <c r="A53" s="232"/>
      <c r="B53" s="233" t="s">
        <v>169</v>
      </c>
      <c r="C53" s="234"/>
      <c r="D53" s="235">
        <f t="shared" ref="D53" si="2">SUM(E53:AR53)</f>
        <v>2</v>
      </c>
      <c r="E53" s="219"/>
      <c r="F53" s="219"/>
      <c r="G53" s="219"/>
      <c r="H53" s="220"/>
      <c r="I53" s="219"/>
      <c r="J53" s="219"/>
      <c r="K53" s="219"/>
      <c r="L53" s="221"/>
      <c r="M53" s="221"/>
      <c r="N53" s="219"/>
      <c r="O53" s="222"/>
      <c r="P53" s="219">
        <v>1</v>
      </c>
      <c r="Q53" s="221"/>
      <c r="R53" s="222"/>
      <c r="S53" s="219"/>
      <c r="T53" s="219">
        <v>1</v>
      </c>
      <c r="U53" s="221"/>
      <c r="V53" s="219"/>
      <c r="W53" s="219"/>
      <c r="X53" s="219"/>
      <c r="Y53" s="221"/>
      <c r="Z53" s="221"/>
      <c r="AA53" s="219"/>
      <c r="AB53" s="221"/>
      <c r="AC53" s="219"/>
      <c r="AD53" s="219"/>
      <c r="AE53" s="221"/>
      <c r="AF53" s="219"/>
      <c r="AG53" s="219"/>
      <c r="AH53" s="222"/>
      <c r="AI53" s="221"/>
      <c r="AJ53" s="219"/>
      <c r="AK53" s="219"/>
      <c r="AL53" s="219"/>
      <c r="AM53" s="221"/>
      <c r="AN53" s="219"/>
      <c r="AO53" s="219"/>
      <c r="AP53" s="219"/>
      <c r="AQ53" s="221"/>
      <c r="AR53" s="223"/>
      <c r="AS53" s="224">
        <f>D53/$D$56</f>
        <v>7.9051383399209488E-2</v>
      </c>
    </row>
    <row r="54" spans="1:47" ht="12" hidden="1" customHeight="1" x14ac:dyDescent="0.15">
      <c r="A54" s="232"/>
      <c r="B54" s="233" t="s">
        <v>170</v>
      </c>
      <c r="C54" s="234"/>
      <c r="D54" s="235">
        <f>SUM(E54:AR54)</f>
        <v>1</v>
      </c>
      <c r="E54" s="219"/>
      <c r="F54" s="219"/>
      <c r="G54" s="219"/>
      <c r="H54" s="220"/>
      <c r="I54" s="219"/>
      <c r="J54" s="219"/>
      <c r="K54" s="219"/>
      <c r="L54" s="221"/>
      <c r="M54" s="221"/>
      <c r="N54" s="219"/>
      <c r="O54" s="222"/>
      <c r="P54" s="219"/>
      <c r="Q54" s="221"/>
      <c r="R54" s="222"/>
      <c r="S54" s="219"/>
      <c r="T54" s="219">
        <v>1</v>
      </c>
      <c r="U54" s="221"/>
      <c r="V54" s="219"/>
      <c r="W54" s="219"/>
      <c r="X54" s="219"/>
      <c r="Y54" s="221"/>
      <c r="Z54" s="221"/>
      <c r="AA54" s="219"/>
      <c r="AB54" s="221"/>
      <c r="AC54" s="219"/>
      <c r="AD54" s="219"/>
      <c r="AE54" s="221"/>
      <c r="AF54" s="219"/>
      <c r="AG54" s="219"/>
      <c r="AH54" s="222"/>
      <c r="AI54" s="221"/>
      <c r="AJ54" s="219"/>
      <c r="AK54" s="219"/>
      <c r="AL54" s="219"/>
      <c r="AM54" s="221"/>
      <c r="AN54" s="219"/>
      <c r="AO54" s="219"/>
      <c r="AP54" s="219"/>
      <c r="AQ54" s="221"/>
      <c r="AR54" s="223"/>
      <c r="AS54" s="224">
        <f>D54/$D$56</f>
        <v>3.9525691699604744E-2</v>
      </c>
    </row>
    <row r="55" spans="1:47" ht="12" hidden="1" customHeight="1" x14ac:dyDescent="0.15">
      <c r="B55" s="199" t="s">
        <v>171</v>
      </c>
      <c r="D55" s="236">
        <f>SUM(D26:D54)</f>
        <v>69.7</v>
      </c>
      <c r="E55" s="237">
        <f>IF(E56&gt;0,SUM(E3:E54),"")</f>
        <v>6</v>
      </c>
      <c r="F55" s="237">
        <f>IF(F56&gt;0,SUM(F3:F54),"")</f>
        <v>6</v>
      </c>
      <c r="G55" s="237">
        <f>IF(G56&gt;0,SUM(G3:G54),"")</f>
        <v>13</v>
      </c>
      <c r="H55" s="238" t="str">
        <f>IF(H56&gt;0,SUM(H3:H54),"")</f>
        <v/>
      </c>
      <c r="I55" s="237">
        <f>IF(I56&gt;0,SUM(I3:I54),"")</f>
        <v>10</v>
      </c>
      <c r="J55" s="237">
        <f>IF(J56&gt;0,SUM(J3:J54),"")</f>
        <v>7</v>
      </c>
      <c r="K55" s="237">
        <f>IF(K56&gt;0,SUM(K3:K54),"")</f>
        <v>12</v>
      </c>
      <c r="L55" s="239" t="str">
        <f>IF(L56&gt;0,SUM(L3:L54),"")</f>
        <v/>
      </c>
      <c r="M55" s="239" t="str">
        <f>IF(M56&gt;0,SUM(M3:M54),"")</f>
        <v/>
      </c>
      <c r="N55" s="237">
        <f>IF(N56&gt;0,SUM(N3:N54),"")</f>
        <v>14</v>
      </c>
      <c r="O55" s="240">
        <f>IF(O56&gt;0,SUM(O3:O54),"")</f>
        <v>0.99999999999999989</v>
      </c>
      <c r="P55" s="237">
        <f>IF(P56&gt;0,SUM(P3:P54),"")</f>
        <v>20</v>
      </c>
      <c r="Q55" s="239" t="str">
        <f>IF(Q56&gt;0,SUM(Q3:Q54),"")</f>
        <v/>
      </c>
      <c r="R55" s="240">
        <f>IF(R56&gt;0,SUM(R3:R54),"")</f>
        <v>0.79999999999999993</v>
      </c>
      <c r="S55" s="237">
        <f>IF(S56&gt;0,SUM(S3:S54),"")</f>
        <v>10</v>
      </c>
      <c r="T55" s="237">
        <f>IF(T56&gt;0,SUM(T3:T54),"")</f>
        <v>15</v>
      </c>
      <c r="U55" s="239" t="str">
        <f>IF(U56&gt;0,SUM(U3:U54),"")</f>
        <v/>
      </c>
      <c r="V55" s="237">
        <f>IF(V56&gt;0,SUM(V3:V54),"")</f>
        <v>19</v>
      </c>
      <c r="W55" s="237">
        <f>IF(W56&gt;0,SUM(W3:W54),"")</f>
        <v>11</v>
      </c>
      <c r="X55" s="237">
        <f>IF(X56&gt;0,SUM(X3:X54),"")</f>
        <v>17</v>
      </c>
      <c r="Y55" s="239" t="str">
        <f>IF(Y56&gt;0,SUM(Y3:Y54),"")</f>
        <v/>
      </c>
      <c r="Z55" s="239" t="str">
        <f>IF(Z56&gt;0,SUM(Z3:Z54),"")</f>
        <v/>
      </c>
      <c r="AA55" s="237">
        <f>IF(AA56&gt;0,SUM(AA3:AA54),"")</f>
        <v>16</v>
      </c>
      <c r="AB55" s="239" t="str">
        <f>IF(AB56&gt;0,SUM(AB3:AB54),"")</f>
        <v/>
      </c>
      <c r="AC55" s="237">
        <f>IF(AC56&gt;0,SUM(AC3:AC54),"")</f>
        <v>13</v>
      </c>
      <c r="AD55" s="237">
        <f>IF(AD56&gt;0,SUM(AD3:AD54),"")</f>
        <v>17</v>
      </c>
      <c r="AE55" s="239" t="str">
        <f>IF(AE56&gt;0,SUM(AE3:AE54),"")</f>
        <v/>
      </c>
      <c r="AF55" s="237">
        <f>IF(AF56&gt;0,SUM(AF3:AF54),"")</f>
        <v>16</v>
      </c>
      <c r="AG55" s="237">
        <f>IF(AG56&gt;0,SUM(AG3:AG54),"")</f>
        <v>11</v>
      </c>
      <c r="AH55" s="240">
        <f>IF(AH56&gt;0,SUM(AH3:AH54),"")</f>
        <v>0.99999999999999989</v>
      </c>
      <c r="AI55" s="239" t="str">
        <f>IF(AI56&gt;0,SUM(AI3:AI54),"")</f>
        <v/>
      </c>
      <c r="AJ55" s="237">
        <f>IF(AJ56&gt;0,SUM(AJ3:AJ54),"")</f>
        <v>17</v>
      </c>
      <c r="AK55" s="237">
        <f>IF(AK56&gt;0,SUM(AK3:AK54),"")</f>
        <v>7</v>
      </c>
      <c r="AL55" s="237">
        <f>IF(AL56&gt;0,SUM(AL3:AL54),"")</f>
        <v>8</v>
      </c>
      <c r="AM55" s="239" t="str">
        <f>IF(AM56&gt;0,SUM(AM3:AM54),"")</f>
        <v/>
      </c>
      <c r="AN55" s="237">
        <f>IF(AN56&gt;0,SUM(AN3:AN54),"")</f>
        <v>12</v>
      </c>
      <c r="AO55" s="237">
        <f>IF(AO56&gt;0,SUM(AO3:AO54),"")</f>
        <v>8</v>
      </c>
      <c r="AP55" s="237">
        <f>IF(AP56&gt;0,SUM(AP3:AP54),"")</f>
        <v>7</v>
      </c>
      <c r="AQ55" s="239" t="str">
        <f>IF(AQ56&gt;0,SUM(AQ3:AQ54),"")</f>
        <v/>
      </c>
      <c r="AR55" s="237">
        <f>IF(AR56&gt;0,SUM(AR3:AR54),"")</f>
        <v>9</v>
      </c>
      <c r="AS55" s="232"/>
    </row>
    <row r="56" spans="1:47" ht="12" hidden="1" customHeight="1" x14ac:dyDescent="0.15">
      <c r="B56" s="199" t="s">
        <v>172</v>
      </c>
      <c r="D56" s="236">
        <f>SUM(E56:AR56)</f>
        <v>25.3</v>
      </c>
      <c r="E56" s="237">
        <v>1</v>
      </c>
      <c r="F56" s="237">
        <v>1</v>
      </c>
      <c r="G56" s="237">
        <v>1</v>
      </c>
      <c r="H56" s="238"/>
      <c r="I56" s="237">
        <v>1</v>
      </c>
      <c r="J56" s="237">
        <v>1</v>
      </c>
      <c r="K56" s="237">
        <v>1</v>
      </c>
      <c r="L56" s="239"/>
      <c r="M56" s="239"/>
      <c r="N56" s="237">
        <v>1</v>
      </c>
      <c r="O56" s="240">
        <v>0.1</v>
      </c>
      <c r="P56" s="237">
        <v>1</v>
      </c>
      <c r="Q56" s="239"/>
      <c r="R56" s="240">
        <v>0.1</v>
      </c>
      <c r="S56" s="237">
        <v>1</v>
      </c>
      <c r="T56" s="237">
        <v>1</v>
      </c>
      <c r="U56" s="239"/>
      <c r="V56" s="237">
        <v>1</v>
      </c>
      <c r="W56" s="237">
        <v>1</v>
      </c>
      <c r="X56" s="237">
        <v>1</v>
      </c>
      <c r="Y56" s="239"/>
      <c r="Z56" s="239"/>
      <c r="AA56" s="237">
        <v>1</v>
      </c>
      <c r="AB56" s="239"/>
      <c r="AC56" s="237">
        <v>1</v>
      </c>
      <c r="AD56" s="237">
        <v>1</v>
      </c>
      <c r="AE56" s="239"/>
      <c r="AF56" s="237">
        <v>1</v>
      </c>
      <c r="AG56" s="237">
        <v>1</v>
      </c>
      <c r="AH56" s="240">
        <v>0.1</v>
      </c>
      <c r="AI56" s="239"/>
      <c r="AJ56" s="237">
        <v>1</v>
      </c>
      <c r="AK56" s="237">
        <v>1</v>
      </c>
      <c r="AL56" s="237">
        <v>1</v>
      </c>
      <c r="AM56" s="239"/>
      <c r="AN56" s="237">
        <v>1</v>
      </c>
      <c r="AO56" s="237">
        <v>1</v>
      </c>
      <c r="AP56" s="237">
        <v>1</v>
      </c>
      <c r="AQ56" s="239"/>
      <c r="AR56" s="237">
        <v>1</v>
      </c>
      <c r="AS56" s="232"/>
    </row>
    <row r="57" spans="1:47" ht="12" hidden="1" customHeight="1" x14ac:dyDescent="0.15">
      <c r="B57" s="199" t="s">
        <v>173</v>
      </c>
      <c r="D57" s="241">
        <f>$D$55/$D$56</f>
        <v>2.7549407114624507</v>
      </c>
      <c r="E57" s="237"/>
      <c r="F57" s="237"/>
      <c r="G57" s="237"/>
      <c r="H57" s="238"/>
      <c r="I57" s="237"/>
      <c r="J57" s="237"/>
      <c r="K57" s="237"/>
      <c r="L57" s="239"/>
      <c r="M57" s="239"/>
      <c r="N57" s="237"/>
      <c r="O57" s="240"/>
      <c r="P57" s="237"/>
      <c r="Q57" s="239"/>
      <c r="R57" s="240"/>
      <c r="S57" s="237"/>
      <c r="T57" s="237"/>
      <c r="U57" s="239"/>
      <c r="V57" s="237"/>
      <c r="W57" s="237"/>
      <c r="X57" s="237"/>
      <c r="Y57" s="239"/>
      <c r="Z57" s="239"/>
      <c r="AA57" s="237"/>
      <c r="AB57" s="239"/>
      <c r="AC57" s="237"/>
      <c r="AD57" s="237"/>
      <c r="AE57" s="239"/>
      <c r="AF57" s="237"/>
      <c r="AG57" s="237"/>
      <c r="AH57" s="240"/>
      <c r="AI57" s="239"/>
      <c r="AJ57" s="237"/>
      <c r="AK57" s="237"/>
      <c r="AL57" s="237"/>
      <c r="AM57" s="239"/>
      <c r="AN57" s="237"/>
      <c r="AO57" s="237"/>
      <c r="AP57" s="237"/>
      <c r="AQ57" s="239"/>
      <c r="AR57" s="237"/>
    </row>
    <row r="58" spans="1:47" ht="12" hidden="1" customHeight="1" x14ac:dyDescent="0.15">
      <c r="D58" s="242"/>
      <c r="E58" s="237"/>
      <c r="F58" s="237"/>
      <c r="G58" s="237"/>
      <c r="H58" s="238"/>
      <c r="I58" s="237"/>
      <c r="J58" s="237"/>
      <c r="K58" s="237"/>
      <c r="L58" s="239"/>
      <c r="M58" s="239"/>
      <c r="N58" s="237"/>
      <c r="O58" s="240"/>
      <c r="P58" s="237"/>
      <c r="Q58" s="239"/>
      <c r="R58" s="240"/>
      <c r="S58" s="237"/>
      <c r="T58" s="237"/>
      <c r="U58" s="239"/>
      <c r="V58" s="237"/>
      <c r="W58" s="237"/>
      <c r="X58" s="237"/>
      <c r="Y58" s="239"/>
      <c r="Z58" s="239"/>
      <c r="AA58" s="237"/>
      <c r="AB58" s="239"/>
      <c r="AC58" s="237"/>
      <c r="AD58" s="237"/>
      <c r="AE58" s="239"/>
      <c r="AF58" s="237"/>
      <c r="AG58" s="237"/>
      <c r="AH58" s="240"/>
      <c r="AI58" s="239"/>
      <c r="AJ58" s="237"/>
      <c r="AK58" s="237"/>
      <c r="AL58" s="237"/>
      <c r="AM58" s="239"/>
      <c r="AN58" s="237"/>
      <c r="AO58" s="237"/>
      <c r="AP58" s="237"/>
      <c r="AQ58" s="239"/>
      <c r="AR58" s="237"/>
    </row>
    <row r="59" spans="1:47" ht="12" customHeight="1" x14ac:dyDescent="0.15">
      <c r="B59" s="199" t="s">
        <v>174</v>
      </c>
      <c r="D59" s="242"/>
      <c r="E59" s="237"/>
      <c r="F59" s="237"/>
      <c r="G59" s="237"/>
      <c r="H59" s="238"/>
      <c r="I59" s="237"/>
      <c r="J59" s="237"/>
      <c r="K59" s="237"/>
      <c r="L59" s="239"/>
      <c r="M59" s="239"/>
      <c r="N59" s="237"/>
      <c r="O59" s="240"/>
      <c r="P59" s="237"/>
      <c r="Q59" s="239"/>
      <c r="R59" s="240"/>
      <c r="S59" s="237"/>
      <c r="T59" s="237"/>
      <c r="U59" s="239"/>
      <c r="V59" s="237"/>
      <c r="W59" s="237"/>
      <c r="X59" s="237"/>
      <c r="Y59" s="239"/>
      <c r="Z59" s="239"/>
      <c r="AA59" s="237"/>
      <c r="AB59" s="239"/>
      <c r="AC59" s="237"/>
      <c r="AD59" s="237"/>
      <c r="AE59" s="239"/>
      <c r="AF59" s="237"/>
      <c r="AG59" s="237"/>
      <c r="AH59" s="240"/>
      <c r="AI59" s="239"/>
      <c r="AJ59" s="237"/>
      <c r="AK59" s="237"/>
      <c r="AL59" s="237"/>
      <c r="AM59" s="239"/>
      <c r="AN59" s="237"/>
      <c r="AO59" s="237"/>
      <c r="AP59" s="237"/>
      <c r="AQ59" s="239"/>
      <c r="AR59" s="237"/>
    </row>
    <row r="60" spans="1:47" s="243" customFormat="1" x14ac:dyDescent="0.15">
      <c r="B60" s="244"/>
      <c r="C60" s="207"/>
      <c r="D60" s="245" t="s">
        <v>175</v>
      </c>
      <c r="E60" s="246">
        <f>E2</f>
        <v>41703</v>
      </c>
      <c r="F60" s="246">
        <f>F2</f>
        <v>41710</v>
      </c>
      <c r="G60" s="246">
        <f>G2</f>
        <v>41717</v>
      </c>
      <c r="H60" s="247">
        <f>H2</f>
        <v>41724</v>
      </c>
      <c r="I60" s="246">
        <f>I2</f>
        <v>41731</v>
      </c>
      <c r="J60" s="246">
        <f>J2</f>
        <v>41738</v>
      </c>
      <c r="K60" s="246">
        <f>K2</f>
        <v>41745</v>
      </c>
      <c r="L60" s="248">
        <f>L2</f>
        <v>41752</v>
      </c>
      <c r="M60" s="248">
        <f>M2</f>
        <v>41759</v>
      </c>
      <c r="N60" s="246">
        <f>N2</f>
        <v>41766</v>
      </c>
      <c r="O60" s="249">
        <f>O2</f>
        <v>41773</v>
      </c>
      <c r="P60" s="246">
        <f>P2</f>
        <v>41780</v>
      </c>
      <c r="Q60" s="248">
        <f>Q2</f>
        <v>41787</v>
      </c>
      <c r="R60" s="249">
        <f>R2</f>
        <v>41794</v>
      </c>
      <c r="S60" s="246">
        <f>S2</f>
        <v>41801</v>
      </c>
      <c r="T60" s="246">
        <f>T2</f>
        <v>41808</v>
      </c>
      <c r="U60" s="248">
        <f>U2</f>
        <v>41815</v>
      </c>
      <c r="V60" s="246">
        <f>V2</f>
        <v>41822</v>
      </c>
      <c r="W60" s="246">
        <f>W2</f>
        <v>41829</v>
      </c>
      <c r="X60" s="246">
        <f>X2</f>
        <v>41836</v>
      </c>
      <c r="Y60" s="248">
        <f>Y2</f>
        <v>41843</v>
      </c>
      <c r="Z60" s="248">
        <f>Z2</f>
        <v>41850</v>
      </c>
      <c r="AA60" s="246">
        <f>AA2</f>
        <v>41857</v>
      </c>
      <c r="AB60" s="248">
        <f>AB2</f>
        <v>41864</v>
      </c>
      <c r="AC60" s="246">
        <f>AC2</f>
        <v>41871</v>
      </c>
      <c r="AD60" s="246">
        <f>AD2</f>
        <v>41878</v>
      </c>
      <c r="AE60" s="248">
        <f>AE2</f>
        <v>41885</v>
      </c>
      <c r="AF60" s="246">
        <f>AF2</f>
        <v>41892</v>
      </c>
      <c r="AG60" s="246">
        <f>AG2</f>
        <v>41899</v>
      </c>
      <c r="AH60" s="249">
        <f>AH2</f>
        <v>41906</v>
      </c>
      <c r="AI60" s="248">
        <f>AI2</f>
        <v>41913</v>
      </c>
      <c r="AJ60" s="246">
        <f>AJ2</f>
        <v>41920</v>
      </c>
      <c r="AK60" s="246">
        <f>AK2</f>
        <v>41927</v>
      </c>
      <c r="AL60" s="246">
        <f>AL2</f>
        <v>41934</v>
      </c>
      <c r="AM60" s="248">
        <f>AM2</f>
        <v>41941</v>
      </c>
      <c r="AN60" s="246">
        <f>AN2</f>
        <v>41948</v>
      </c>
      <c r="AO60" s="246">
        <f>AO2</f>
        <v>41955</v>
      </c>
      <c r="AP60" s="246">
        <f>AP2</f>
        <v>41962</v>
      </c>
      <c r="AQ60" s="248">
        <f>AQ2</f>
        <v>41969</v>
      </c>
      <c r="AR60" s="213">
        <f>AR2</f>
        <v>41976</v>
      </c>
      <c r="AS60" s="243" t="s">
        <v>176</v>
      </c>
    </row>
    <row r="61" spans="1:47" s="255" customFormat="1" x14ac:dyDescent="0.15">
      <c r="A61" s="215"/>
      <c r="B61" s="216" t="s">
        <v>99</v>
      </c>
      <c r="C61" s="217"/>
      <c r="D61" s="250">
        <f t="shared" ref="D61:D75" si="3">SUM(E61:AR61)</f>
        <v>7.2</v>
      </c>
      <c r="E61" s="251">
        <v>1</v>
      </c>
      <c r="F61" s="251"/>
      <c r="G61" s="251"/>
      <c r="H61" s="252"/>
      <c r="I61" s="251"/>
      <c r="J61" s="251"/>
      <c r="K61" s="251"/>
      <c r="L61" s="253"/>
      <c r="M61" s="253"/>
      <c r="N61" s="251"/>
      <c r="O61" s="222">
        <v>0.1</v>
      </c>
      <c r="P61" s="251"/>
      <c r="Q61" s="253"/>
      <c r="R61" s="254">
        <v>0.1</v>
      </c>
      <c r="S61" s="251"/>
      <c r="T61" s="251"/>
      <c r="U61" s="253"/>
      <c r="V61" s="219">
        <v>1</v>
      </c>
      <c r="W61" s="219"/>
      <c r="X61" s="219"/>
      <c r="Y61" s="253"/>
      <c r="Z61" s="253"/>
      <c r="AA61" s="219">
        <v>1</v>
      </c>
      <c r="AB61" s="253"/>
      <c r="AC61" s="219"/>
      <c r="AD61" s="219"/>
      <c r="AE61" s="253"/>
      <c r="AF61" s="219"/>
      <c r="AG61" s="219">
        <v>1</v>
      </c>
      <c r="AH61" s="222"/>
      <c r="AI61" s="253"/>
      <c r="AJ61" s="219">
        <v>1</v>
      </c>
      <c r="AK61" s="219"/>
      <c r="AL61" s="219"/>
      <c r="AM61" s="253"/>
      <c r="AN61" s="219"/>
      <c r="AO61" s="219">
        <v>1</v>
      </c>
      <c r="AP61" s="219"/>
      <c r="AQ61" s="253"/>
      <c r="AR61" s="223">
        <v>1</v>
      </c>
      <c r="AS61" s="224">
        <f t="shared" ref="AS61:AS76" si="4">D61/$D$78</f>
        <v>0.28458498023715417</v>
      </c>
    </row>
    <row r="62" spans="1:47" s="255" customFormat="1" x14ac:dyDescent="0.15">
      <c r="A62" s="215"/>
      <c r="B62" s="216" t="s">
        <v>92</v>
      </c>
      <c r="C62" s="217"/>
      <c r="D62" s="250">
        <f t="shared" si="3"/>
        <v>7</v>
      </c>
      <c r="E62" s="251">
        <v>1</v>
      </c>
      <c r="F62" s="251">
        <v>1</v>
      </c>
      <c r="G62" s="251"/>
      <c r="H62" s="252"/>
      <c r="I62" s="251">
        <v>1</v>
      </c>
      <c r="J62" s="251"/>
      <c r="K62" s="251"/>
      <c r="L62" s="253"/>
      <c r="M62" s="253"/>
      <c r="N62" s="251">
        <v>1</v>
      </c>
      <c r="O62" s="222"/>
      <c r="P62" s="251"/>
      <c r="Q62" s="253"/>
      <c r="R62" s="254"/>
      <c r="S62" s="251"/>
      <c r="T62" s="251"/>
      <c r="U62" s="253"/>
      <c r="V62" s="219">
        <v>1</v>
      </c>
      <c r="W62" s="219"/>
      <c r="X62" s="219"/>
      <c r="Y62" s="253"/>
      <c r="Z62" s="253"/>
      <c r="AA62" s="219"/>
      <c r="AB62" s="253"/>
      <c r="AC62" s="219">
        <v>1</v>
      </c>
      <c r="AD62" s="219"/>
      <c r="AE62" s="253"/>
      <c r="AF62" s="219"/>
      <c r="AG62" s="219"/>
      <c r="AH62" s="222"/>
      <c r="AI62" s="253"/>
      <c r="AJ62" s="219"/>
      <c r="AK62" s="219"/>
      <c r="AL62" s="219"/>
      <c r="AM62" s="253"/>
      <c r="AN62" s="219"/>
      <c r="AO62" s="219"/>
      <c r="AP62" s="219"/>
      <c r="AQ62" s="253"/>
      <c r="AR62" s="223">
        <v>1</v>
      </c>
      <c r="AS62" s="224">
        <f t="shared" si="4"/>
        <v>0.27667984189723321</v>
      </c>
    </row>
    <row r="63" spans="1:47" s="255" customFormat="1" x14ac:dyDescent="0.15">
      <c r="A63" s="215"/>
      <c r="B63" s="216" t="s">
        <v>107</v>
      </c>
      <c r="C63" s="217"/>
      <c r="D63" s="250">
        <f t="shared" si="3"/>
        <v>7</v>
      </c>
      <c r="E63" s="251"/>
      <c r="F63" s="251"/>
      <c r="G63" s="251"/>
      <c r="H63" s="252"/>
      <c r="I63" s="251"/>
      <c r="J63" s="251">
        <v>1</v>
      </c>
      <c r="K63" s="251"/>
      <c r="L63" s="253"/>
      <c r="M63" s="253"/>
      <c r="N63" s="251">
        <v>1</v>
      </c>
      <c r="O63" s="222"/>
      <c r="P63" s="251"/>
      <c r="Q63" s="253"/>
      <c r="R63" s="254"/>
      <c r="S63" s="251"/>
      <c r="T63" s="251"/>
      <c r="U63" s="253"/>
      <c r="V63" s="219"/>
      <c r="W63" s="219">
        <v>1</v>
      </c>
      <c r="X63" s="219">
        <v>1</v>
      </c>
      <c r="Y63" s="253"/>
      <c r="Z63" s="253"/>
      <c r="AA63" s="219"/>
      <c r="AB63" s="253"/>
      <c r="AC63" s="219"/>
      <c r="AD63" s="219"/>
      <c r="AE63" s="253"/>
      <c r="AF63" s="219">
        <v>1</v>
      </c>
      <c r="AG63" s="219"/>
      <c r="AH63" s="222"/>
      <c r="AI63" s="253"/>
      <c r="AJ63" s="219"/>
      <c r="AK63" s="219">
        <v>1</v>
      </c>
      <c r="AL63" s="219"/>
      <c r="AM63" s="253"/>
      <c r="AN63" s="219"/>
      <c r="AO63" s="219"/>
      <c r="AP63" s="219">
        <v>1</v>
      </c>
      <c r="AQ63" s="253"/>
      <c r="AR63" s="223"/>
      <c r="AS63" s="224">
        <f t="shared" si="4"/>
        <v>0.27667984189723321</v>
      </c>
    </row>
    <row r="64" spans="1:47" s="255" customFormat="1" x14ac:dyDescent="0.15">
      <c r="A64" s="226"/>
      <c r="B64" s="227" t="s">
        <v>84</v>
      </c>
      <c r="C64" s="228"/>
      <c r="D64" s="250">
        <f t="shared" si="3"/>
        <v>6.1999999999999993</v>
      </c>
      <c r="E64" s="251">
        <v>1</v>
      </c>
      <c r="F64" s="251"/>
      <c r="G64" s="251"/>
      <c r="H64" s="252"/>
      <c r="I64" s="251"/>
      <c r="J64" s="251"/>
      <c r="K64" s="251">
        <v>1</v>
      </c>
      <c r="L64" s="253"/>
      <c r="M64" s="253"/>
      <c r="N64" s="251"/>
      <c r="O64" s="222">
        <v>0.1</v>
      </c>
      <c r="P64" s="251"/>
      <c r="Q64" s="253"/>
      <c r="R64" s="254"/>
      <c r="S64" s="251"/>
      <c r="T64" s="251">
        <v>1</v>
      </c>
      <c r="U64" s="253"/>
      <c r="V64" s="219"/>
      <c r="W64" s="219"/>
      <c r="X64" s="219"/>
      <c r="Y64" s="253"/>
      <c r="Z64" s="253"/>
      <c r="AA64" s="219"/>
      <c r="AB64" s="253"/>
      <c r="AC64" s="219"/>
      <c r="AD64" s="219">
        <v>1</v>
      </c>
      <c r="AE64" s="253"/>
      <c r="AF64" s="219"/>
      <c r="AG64" s="219"/>
      <c r="AH64" s="222">
        <v>0.1</v>
      </c>
      <c r="AI64" s="253"/>
      <c r="AJ64" s="219">
        <v>1</v>
      </c>
      <c r="AK64" s="219"/>
      <c r="AL64" s="219"/>
      <c r="AM64" s="253"/>
      <c r="AN64" s="219"/>
      <c r="AO64" s="219">
        <v>1</v>
      </c>
      <c r="AP64" s="219"/>
      <c r="AQ64" s="253"/>
      <c r="AR64" s="223"/>
      <c r="AS64" s="224">
        <f t="shared" si="4"/>
        <v>0.24505928853754938</v>
      </c>
    </row>
    <row r="65" spans="1:45" s="255" customFormat="1" x14ac:dyDescent="0.15">
      <c r="A65" s="215"/>
      <c r="B65" s="216" t="s">
        <v>100</v>
      </c>
      <c r="C65" s="217"/>
      <c r="D65" s="250">
        <f t="shared" si="3"/>
        <v>6.1</v>
      </c>
      <c r="E65" s="251"/>
      <c r="F65" s="251">
        <v>1</v>
      </c>
      <c r="G65" s="251"/>
      <c r="H65" s="252"/>
      <c r="I65" s="251"/>
      <c r="J65" s="251"/>
      <c r="K65" s="251">
        <v>1</v>
      </c>
      <c r="L65" s="253"/>
      <c r="M65" s="253"/>
      <c r="N65" s="251"/>
      <c r="O65" s="222"/>
      <c r="P65" s="251">
        <v>1</v>
      </c>
      <c r="Q65" s="253"/>
      <c r="R65" s="254"/>
      <c r="S65" s="251"/>
      <c r="T65" s="251">
        <v>1</v>
      </c>
      <c r="U65" s="253"/>
      <c r="V65" s="219">
        <v>1</v>
      </c>
      <c r="W65" s="219"/>
      <c r="X65" s="219"/>
      <c r="Y65" s="253"/>
      <c r="Z65" s="253"/>
      <c r="AA65" s="219"/>
      <c r="AB65" s="253"/>
      <c r="AC65" s="219"/>
      <c r="AD65" s="219"/>
      <c r="AE65" s="253"/>
      <c r="AF65" s="219"/>
      <c r="AG65" s="219"/>
      <c r="AH65" s="222">
        <v>0.1</v>
      </c>
      <c r="AI65" s="253"/>
      <c r="AJ65" s="219">
        <v>1</v>
      </c>
      <c r="AK65" s="219"/>
      <c r="AL65" s="219"/>
      <c r="AM65" s="253"/>
      <c r="AN65" s="219"/>
      <c r="AO65" s="219"/>
      <c r="AP65" s="219"/>
      <c r="AQ65" s="253"/>
      <c r="AR65" s="223"/>
      <c r="AS65" s="224">
        <f t="shared" si="4"/>
        <v>0.2411067193675889</v>
      </c>
    </row>
    <row r="66" spans="1:45" s="255" customFormat="1" x14ac:dyDescent="0.15">
      <c r="A66" s="215"/>
      <c r="B66" s="216" t="s">
        <v>88</v>
      </c>
      <c r="C66" s="217"/>
      <c r="D66" s="250">
        <f t="shared" si="3"/>
        <v>5.0999999999999996</v>
      </c>
      <c r="E66" s="251"/>
      <c r="F66" s="251"/>
      <c r="G66" s="251"/>
      <c r="H66" s="252"/>
      <c r="I66" s="251"/>
      <c r="J66" s="251"/>
      <c r="K66" s="251"/>
      <c r="L66" s="253"/>
      <c r="M66" s="253"/>
      <c r="N66" s="251"/>
      <c r="O66" s="222"/>
      <c r="P66" s="251"/>
      <c r="Q66" s="253"/>
      <c r="R66" s="254"/>
      <c r="S66" s="251"/>
      <c r="T66" s="251"/>
      <c r="U66" s="253"/>
      <c r="V66" s="219"/>
      <c r="W66" s="219"/>
      <c r="X66" s="219">
        <v>1</v>
      </c>
      <c r="Y66" s="253"/>
      <c r="Z66" s="253"/>
      <c r="AA66" s="219">
        <v>1</v>
      </c>
      <c r="AB66" s="253"/>
      <c r="AC66" s="219"/>
      <c r="AD66" s="219"/>
      <c r="AE66" s="253"/>
      <c r="AF66" s="219"/>
      <c r="AG66" s="219"/>
      <c r="AH66" s="222">
        <v>0.1</v>
      </c>
      <c r="AI66" s="253"/>
      <c r="AJ66" s="219"/>
      <c r="AK66" s="219">
        <v>1</v>
      </c>
      <c r="AL66" s="219"/>
      <c r="AM66" s="253"/>
      <c r="AN66" s="219">
        <v>1</v>
      </c>
      <c r="AO66" s="219"/>
      <c r="AP66" s="219"/>
      <c r="AQ66" s="253"/>
      <c r="AR66" s="223">
        <v>1</v>
      </c>
      <c r="AS66" s="224">
        <f t="shared" si="4"/>
        <v>0.20158102766798416</v>
      </c>
    </row>
    <row r="67" spans="1:45" s="255" customFormat="1" x14ac:dyDescent="0.15">
      <c r="A67" s="215"/>
      <c r="B67" s="216" t="s">
        <v>94</v>
      </c>
      <c r="C67" s="217"/>
      <c r="D67" s="250">
        <f t="shared" si="3"/>
        <v>4.0999999999999996</v>
      </c>
      <c r="E67" s="251"/>
      <c r="F67" s="251"/>
      <c r="G67" s="251"/>
      <c r="H67" s="253"/>
      <c r="I67" s="251"/>
      <c r="J67" s="251"/>
      <c r="K67" s="251">
        <v>1</v>
      </c>
      <c r="L67" s="253"/>
      <c r="M67" s="253"/>
      <c r="N67" s="251"/>
      <c r="O67" s="222"/>
      <c r="P67" s="251"/>
      <c r="Q67" s="253"/>
      <c r="R67" s="254">
        <v>0.1</v>
      </c>
      <c r="S67" s="251"/>
      <c r="T67" s="251"/>
      <c r="U67" s="253"/>
      <c r="V67" s="219"/>
      <c r="W67" s="219">
        <v>1</v>
      </c>
      <c r="X67" s="219"/>
      <c r="Y67" s="253"/>
      <c r="Z67" s="253"/>
      <c r="AA67" s="219"/>
      <c r="AB67" s="253"/>
      <c r="AC67" s="219"/>
      <c r="AD67" s="219"/>
      <c r="AE67" s="253"/>
      <c r="AF67" s="219">
        <v>1</v>
      </c>
      <c r="AG67" s="219"/>
      <c r="AH67" s="222"/>
      <c r="AI67" s="253"/>
      <c r="AJ67" s="219"/>
      <c r="AK67" s="219"/>
      <c r="AL67" s="219"/>
      <c r="AM67" s="253"/>
      <c r="AN67" s="219"/>
      <c r="AO67" s="219"/>
      <c r="AP67" s="219">
        <v>1</v>
      </c>
      <c r="AQ67" s="253"/>
      <c r="AR67" s="223"/>
      <c r="AS67" s="224">
        <f t="shared" si="4"/>
        <v>0.16205533596837943</v>
      </c>
    </row>
    <row r="68" spans="1:45" s="255" customFormat="1" x14ac:dyDescent="0.15">
      <c r="A68" s="215"/>
      <c r="B68" s="216" t="s">
        <v>105</v>
      </c>
      <c r="C68" s="217"/>
      <c r="D68" s="250">
        <f t="shared" si="3"/>
        <v>4</v>
      </c>
      <c r="E68" s="251"/>
      <c r="F68" s="251"/>
      <c r="G68" s="251">
        <v>1</v>
      </c>
      <c r="H68" s="252"/>
      <c r="I68" s="251"/>
      <c r="J68" s="251"/>
      <c r="K68" s="251"/>
      <c r="L68" s="253"/>
      <c r="M68" s="253"/>
      <c r="N68" s="251"/>
      <c r="O68" s="222"/>
      <c r="P68" s="251"/>
      <c r="Q68" s="253"/>
      <c r="R68" s="254"/>
      <c r="S68" s="251">
        <v>1</v>
      </c>
      <c r="T68" s="251"/>
      <c r="U68" s="253"/>
      <c r="V68" s="219"/>
      <c r="W68" s="219"/>
      <c r="X68" s="219"/>
      <c r="Y68" s="253"/>
      <c r="Z68" s="253"/>
      <c r="AA68" s="219"/>
      <c r="AB68" s="253"/>
      <c r="AC68" s="219"/>
      <c r="AD68" s="219"/>
      <c r="AE68" s="253"/>
      <c r="AF68" s="219"/>
      <c r="AG68" s="219"/>
      <c r="AH68" s="222"/>
      <c r="AI68" s="253"/>
      <c r="AJ68" s="219"/>
      <c r="AK68" s="219"/>
      <c r="AL68" s="219">
        <v>1</v>
      </c>
      <c r="AM68" s="253"/>
      <c r="AN68" s="219">
        <v>1</v>
      </c>
      <c r="AO68" s="219"/>
      <c r="AP68" s="219"/>
      <c r="AQ68" s="253"/>
      <c r="AR68" s="223"/>
      <c r="AS68" s="224">
        <f t="shared" si="4"/>
        <v>0.15810276679841898</v>
      </c>
    </row>
    <row r="69" spans="1:45" s="255" customFormat="1" x14ac:dyDescent="0.15">
      <c r="A69" s="215"/>
      <c r="B69" s="216" t="s">
        <v>111</v>
      </c>
      <c r="C69" s="217"/>
      <c r="D69" s="250">
        <f t="shared" si="3"/>
        <v>5.0999999999999996</v>
      </c>
      <c r="E69" s="251"/>
      <c r="F69" s="251"/>
      <c r="G69" s="251">
        <v>1</v>
      </c>
      <c r="H69" s="252"/>
      <c r="I69" s="251"/>
      <c r="J69" s="251"/>
      <c r="K69" s="251"/>
      <c r="L69" s="253"/>
      <c r="M69" s="253"/>
      <c r="N69" s="251"/>
      <c r="O69" s="222"/>
      <c r="P69" s="251">
        <v>1</v>
      </c>
      <c r="Q69" s="253"/>
      <c r="R69" s="254">
        <v>0.1</v>
      </c>
      <c r="S69" s="251"/>
      <c r="T69" s="251"/>
      <c r="U69" s="253"/>
      <c r="V69" s="219"/>
      <c r="W69" s="219"/>
      <c r="X69" s="219"/>
      <c r="Y69" s="253"/>
      <c r="Z69" s="253"/>
      <c r="AA69" s="219"/>
      <c r="AB69" s="253"/>
      <c r="AC69" s="219"/>
      <c r="AD69" s="219">
        <v>1</v>
      </c>
      <c r="AE69" s="253"/>
      <c r="AF69" s="219">
        <v>1</v>
      </c>
      <c r="AG69" s="219"/>
      <c r="AH69" s="222"/>
      <c r="AI69" s="253"/>
      <c r="AJ69" s="219"/>
      <c r="AK69" s="219"/>
      <c r="AL69" s="219"/>
      <c r="AM69" s="253"/>
      <c r="AN69" s="219">
        <v>1</v>
      </c>
      <c r="AO69" s="219"/>
      <c r="AP69" s="219"/>
      <c r="AQ69" s="253"/>
      <c r="AR69" s="223"/>
      <c r="AS69" s="224">
        <f t="shared" si="4"/>
        <v>0.20158102766798416</v>
      </c>
    </row>
    <row r="70" spans="1:45" s="255" customFormat="1" x14ac:dyDescent="0.15">
      <c r="A70" s="215"/>
      <c r="B70" s="216" t="s">
        <v>102</v>
      </c>
      <c r="C70" s="217"/>
      <c r="D70" s="250">
        <f t="shared" si="3"/>
        <v>3</v>
      </c>
      <c r="E70" s="251"/>
      <c r="F70" s="251"/>
      <c r="G70" s="251">
        <v>1</v>
      </c>
      <c r="H70" s="252"/>
      <c r="I70" s="251"/>
      <c r="J70" s="251"/>
      <c r="K70" s="251"/>
      <c r="L70" s="253"/>
      <c r="M70" s="253"/>
      <c r="N70" s="251"/>
      <c r="O70" s="222"/>
      <c r="P70" s="251"/>
      <c r="Q70" s="253"/>
      <c r="R70" s="254"/>
      <c r="S70" s="251"/>
      <c r="T70" s="251"/>
      <c r="U70" s="253"/>
      <c r="V70" s="219"/>
      <c r="W70" s="219"/>
      <c r="X70" s="219">
        <v>1</v>
      </c>
      <c r="Y70" s="253"/>
      <c r="Z70" s="253"/>
      <c r="AA70" s="219"/>
      <c r="AB70" s="253"/>
      <c r="AC70" s="219"/>
      <c r="AD70" s="219"/>
      <c r="AE70" s="253"/>
      <c r="AF70" s="219"/>
      <c r="AG70" s="219"/>
      <c r="AH70" s="222"/>
      <c r="AI70" s="253"/>
      <c r="AJ70" s="219"/>
      <c r="AK70" s="219"/>
      <c r="AL70" s="219"/>
      <c r="AM70" s="253"/>
      <c r="AN70" s="219"/>
      <c r="AO70" s="219"/>
      <c r="AP70" s="219">
        <v>1</v>
      </c>
      <c r="AQ70" s="253"/>
      <c r="AR70" s="223"/>
      <c r="AS70" s="224">
        <f t="shared" si="4"/>
        <v>0.11857707509881422</v>
      </c>
    </row>
    <row r="71" spans="1:45" s="255" customFormat="1" x14ac:dyDescent="0.15">
      <c r="A71" s="215"/>
      <c r="B71" s="216" t="s">
        <v>113</v>
      </c>
      <c r="C71" s="217"/>
      <c r="D71" s="250">
        <f t="shared" si="3"/>
        <v>3</v>
      </c>
      <c r="E71" s="251"/>
      <c r="F71" s="251"/>
      <c r="G71" s="251"/>
      <c r="H71" s="252"/>
      <c r="I71" s="251">
        <v>1</v>
      </c>
      <c r="J71" s="251"/>
      <c r="K71" s="251"/>
      <c r="L71" s="253"/>
      <c r="M71" s="253"/>
      <c r="N71" s="251"/>
      <c r="O71" s="222"/>
      <c r="P71" s="251"/>
      <c r="Q71" s="253"/>
      <c r="R71" s="254"/>
      <c r="S71" s="251">
        <v>1</v>
      </c>
      <c r="T71" s="251"/>
      <c r="U71" s="253"/>
      <c r="V71" s="219"/>
      <c r="W71" s="219"/>
      <c r="X71" s="219"/>
      <c r="Y71" s="253"/>
      <c r="Z71" s="253"/>
      <c r="AA71" s="219"/>
      <c r="AB71" s="253"/>
      <c r="AC71" s="219"/>
      <c r="AD71" s="219"/>
      <c r="AE71" s="253"/>
      <c r="AF71" s="219"/>
      <c r="AG71" s="219"/>
      <c r="AH71" s="222"/>
      <c r="AI71" s="253"/>
      <c r="AJ71" s="219"/>
      <c r="AK71" s="219"/>
      <c r="AL71" s="219">
        <v>1</v>
      </c>
      <c r="AM71" s="253"/>
      <c r="AN71" s="219"/>
      <c r="AO71" s="219"/>
      <c r="AP71" s="219"/>
      <c r="AQ71" s="253"/>
      <c r="AR71" s="223"/>
      <c r="AS71" s="224">
        <f t="shared" si="4"/>
        <v>0.11857707509881422</v>
      </c>
    </row>
    <row r="72" spans="1:45" s="255" customFormat="1" x14ac:dyDescent="0.15">
      <c r="A72" s="215"/>
      <c r="B72" s="216" t="s">
        <v>115</v>
      </c>
      <c r="C72" s="217"/>
      <c r="D72" s="250">
        <f t="shared" si="3"/>
        <v>3</v>
      </c>
      <c r="E72" s="251"/>
      <c r="F72" s="251">
        <v>1</v>
      </c>
      <c r="G72" s="251"/>
      <c r="H72" s="252"/>
      <c r="I72" s="251">
        <v>1</v>
      </c>
      <c r="J72" s="251"/>
      <c r="K72" s="251"/>
      <c r="L72" s="253"/>
      <c r="M72" s="253"/>
      <c r="N72" s="251"/>
      <c r="O72" s="222"/>
      <c r="P72" s="251"/>
      <c r="Q72" s="253"/>
      <c r="R72" s="254"/>
      <c r="S72" s="251"/>
      <c r="T72" s="251">
        <v>1</v>
      </c>
      <c r="U72" s="253"/>
      <c r="V72" s="219"/>
      <c r="W72" s="219"/>
      <c r="X72" s="219"/>
      <c r="Y72" s="253"/>
      <c r="Z72" s="253"/>
      <c r="AA72" s="219"/>
      <c r="AB72" s="253"/>
      <c r="AC72" s="219"/>
      <c r="AD72" s="219"/>
      <c r="AE72" s="253"/>
      <c r="AF72" s="219"/>
      <c r="AG72" s="219"/>
      <c r="AH72" s="222"/>
      <c r="AI72" s="253"/>
      <c r="AJ72" s="219"/>
      <c r="AK72" s="219"/>
      <c r="AL72" s="219"/>
      <c r="AM72" s="253"/>
      <c r="AN72" s="219"/>
      <c r="AO72" s="219"/>
      <c r="AP72" s="219"/>
      <c r="AQ72" s="253"/>
      <c r="AR72" s="223"/>
      <c r="AS72" s="224">
        <f t="shared" si="4"/>
        <v>0.11857707509881422</v>
      </c>
    </row>
    <row r="73" spans="1:45" s="255" customFormat="1" x14ac:dyDescent="0.15">
      <c r="A73" s="215"/>
      <c r="B73" s="216" t="s">
        <v>80</v>
      </c>
      <c r="C73" s="217"/>
      <c r="D73" s="250">
        <f t="shared" si="3"/>
        <v>2</v>
      </c>
      <c r="E73" s="251"/>
      <c r="F73" s="251"/>
      <c r="G73" s="251"/>
      <c r="H73" s="252"/>
      <c r="I73" s="251"/>
      <c r="J73" s="251"/>
      <c r="K73" s="251"/>
      <c r="L73" s="253"/>
      <c r="M73" s="253"/>
      <c r="N73" s="251"/>
      <c r="O73" s="222"/>
      <c r="P73" s="251"/>
      <c r="Q73" s="253"/>
      <c r="R73" s="254"/>
      <c r="S73" s="251"/>
      <c r="T73" s="251"/>
      <c r="U73" s="253"/>
      <c r="V73" s="219"/>
      <c r="W73" s="219"/>
      <c r="X73" s="219"/>
      <c r="Y73" s="253"/>
      <c r="Z73" s="253"/>
      <c r="AA73" s="219">
        <v>1</v>
      </c>
      <c r="AB73" s="253"/>
      <c r="AC73" s="219"/>
      <c r="AD73" s="219"/>
      <c r="AE73" s="253"/>
      <c r="AF73" s="219"/>
      <c r="AG73" s="219">
        <v>1</v>
      </c>
      <c r="AH73" s="222"/>
      <c r="AI73" s="253"/>
      <c r="AJ73" s="219"/>
      <c r="AK73" s="219"/>
      <c r="AL73" s="219"/>
      <c r="AM73" s="253"/>
      <c r="AN73" s="219"/>
      <c r="AO73" s="219"/>
      <c r="AP73" s="219"/>
      <c r="AQ73" s="253"/>
      <c r="AR73" s="223"/>
      <c r="AS73" s="224">
        <f t="shared" si="4"/>
        <v>7.9051383399209488E-2</v>
      </c>
    </row>
    <row r="74" spans="1:45" s="255" customFormat="1" x14ac:dyDescent="0.15">
      <c r="A74" s="215"/>
      <c r="B74" s="216" t="s">
        <v>101</v>
      </c>
      <c r="C74" s="217"/>
      <c r="D74" s="250">
        <f t="shared" si="3"/>
        <v>2</v>
      </c>
      <c r="E74" s="251"/>
      <c r="F74" s="251"/>
      <c r="G74" s="251"/>
      <c r="H74" s="252"/>
      <c r="I74" s="251"/>
      <c r="J74" s="251">
        <v>1</v>
      </c>
      <c r="K74" s="251"/>
      <c r="L74" s="253"/>
      <c r="M74" s="253"/>
      <c r="N74" s="251"/>
      <c r="O74" s="222"/>
      <c r="P74" s="251"/>
      <c r="Q74" s="253"/>
      <c r="R74" s="254"/>
      <c r="S74" s="251"/>
      <c r="T74" s="251"/>
      <c r="U74" s="253"/>
      <c r="V74" s="219"/>
      <c r="W74" s="219"/>
      <c r="X74" s="219"/>
      <c r="Y74" s="253"/>
      <c r="Z74" s="253"/>
      <c r="AA74" s="219"/>
      <c r="AB74" s="253"/>
      <c r="AC74" s="219"/>
      <c r="AD74" s="219">
        <v>1</v>
      </c>
      <c r="AE74" s="253"/>
      <c r="AF74" s="219"/>
      <c r="AG74" s="219"/>
      <c r="AH74" s="222"/>
      <c r="AI74" s="253"/>
      <c r="AJ74" s="219"/>
      <c r="AK74" s="219"/>
      <c r="AL74" s="219"/>
      <c r="AM74" s="253"/>
      <c r="AN74" s="219"/>
      <c r="AO74" s="219"/>
      <c r="AP74" s="219"/>
      <c r="AQ74" s="253"/>
      <c r="AR74" s="223"/>
      <c r="AS74" s="224">
        <f t="shared" si="4"/>
        <v>7.9051383399209488E-2</v>
      </c>
    </row>
    <row r="75" spans="1:45" s="255" customFormat="1" x14ac:dyDescent="0.15">
      <c r="A75" s="215"/>
      <c r="B75" s="216" t="s">
        <v>98</v>
      </c>
      <c r="C75" s="217"/>
      <c r="D75" s="250">
        <f t="shared" si="3"/>
        <v>1</v>
      </c>
      <c r="E75" s="251"/>
      <c r="F75" s="251"/>
      <c r="G75" s="251"/>
      <c r="H75" s="252"/>
      <c r="I75" s="251"/>
      <c r="J75" s="251"/>
      <c r="K75" s="251"/>
      <c r="L75" s="253"/>
      <c r="M75" s="253"/>
      <c r="N75" s="251"/>
      <c r="O75" s="222"/>
      <c r="P75" s="251"/>
      <c r="Q75" s="253"/>
      <c r="R75" s="254"/>
      <c r="S75" s="251"/>
      <c r="T75" s="251"/>
      <c r="U75" s="253"/>
      <c r="V75" s="219"/>
      <c r="W75" s="219"/>
      <c r="X75" s="219"/>
      <c r="Y75" s="253"/>
      <c r="Z75" s="253"/>
      <c r="AA75" s="219"/>
      <c r="AB75" s="253"/>
      <c r="AC75" s="219">
        <v>1</v>
      </c>
      <c r="AD75" s="219"/>
      <c r="AE75" s="253"/>
      <c r="AF75" s="219"/>
      <c r="AG75" s="219"/>
      <c r="AH75" s="222"/>
      <c r="AI75" s="253"/>
      <c r="AJ75" s="219"/>
      <c r="AK75" s="219"/>
      <c r="AL75" s="219"/>
      <c r="AM75" s="253"/>
      <c r="AN75" s="219"/>
      <c r="AO75" s="219"/>
      <c r="AP75" s="219"/>
      <c r="AQ75" s="253"/>
      <c r="AR75" s="223"/>
      <c r="AS75" s="224">
        <f t="shared" si="4"/>
        <v>3.9525691699604744E-2</v>
      </c>
    </row>
    <row r="76" spans="1:45" s="255" customFormat="1" x14ac:dyDescent="0.15">
      <c r="A76" s="256"/>
      <c r="B76" s="257"/>
      <c r="C76" s="234"/>
      <c r="D76" s="250"/>
      <c r="E76" s="251"/>
      <c r="F76" s="251"/>
      <c r="G76" s="251"/>
      <c r="H76" s="252"/>
      <c r="I76" s="251"/>
      <c r="J76" s="251"/>
      <c r="K76" s="251"/>
      <c r="L76" s="253"/>
      <c r="M76" s="253"/>
      <c r="N76" s="251"/>
      <c r="O76" s="222"/>
      <c r="P76" s="251"/>
      <c r="Q76" s="253"/>
      <c r="R76" s="254"/>
      <c r="S76" s="251"/>
      <c r="T76" s="251"/>
      <c r="U76" s="253"/>
      <c r="V76" s="219"/>
      <c r="W76" s="219"/>
      <c r="X76" s="219"/>
      <c r="Y76" s="253"/>
      <c r="Z76" s="253"/>
      <c r="AA76" s="219"/>
      <c r="AB76" s="253"/>
      <c r="AC76" s="219"/>
      <c r="AD76" s="219"/>
      <c r="AE76" s="253"/>
      <c r="AF76" s="219"/>
      <c r="AG76" s="219"/>
      <c r="AH76" s="222"/>
      <c r="AI76" s="253"/>
      <c r="AJ76" s="219"/>
      <c r="AK76" s="219"/>
      <c r="AL76" s="219"/>
      <c r="AM76" s="253"/>
      <c r="AN76" s="219"/>
      <c r="AO76" s="219"/>
      <c r="AP76" s="219"/>
      <c r="AQ76" s="253"/>
      <c r="AR76" s="223"/>
      <c r="AS76" s="224">
        <f t="shared" si="4"/>
        <v>0</v>
      </c>
    </row>
    <row r="77" spans="1:45" s="258" customFormat="1" x14ac:dyDescent="0.15">
      <c r="B77" s="259" t="s">
        <v>177</v>
      </c>
      <c r="D77" s="260">
        <f>SUM(D61:D76)</f>
        <v>65.800000000000011</v>
      </c>
      <c r="E77" s="261">
        <f t="shared" ref="E77:AD77" si="5">IF(E78&gt;0,SUM(E61:E76),"")</f>
        <v>3</v>
      </c>
      <c r="F77" s="262">
        <f t="shared" si="5"/>
        <v>3</v>
      </c>
      <c r="G77" s="261">
        <f t="shared" si="5"/>
        <v>3</v>
      </c>
      <c r="H77" s="263" t="str">
        <f t="shared" si="5"/>
        <v/>
      </c>
      <c r="I77" s="261">
        <f t="shared" si="5"/>
        <v>3</v>
      </c>
      <c r="J77" s="261">
        <f t="shared" si="5"/>
        <v>2</v>
      </c>
      <c r="K77" s="261">
        <f t="shared" si="5"/>
        <v>3</v>
      </c>
      <c r="L77" s="264" t="str">
        <f t="shared" si="5"/>
        <v/>
      </c>
      <c r="M77" s="264" t="str">
        <f t="shared" si="5"/>
        <v/>
      </c>
      <c r="N77" s="261">
        <f t="shared" si="5"/>
        <v>2</v>
      </c>
      <c r="O77" s="265">
        <f t="shared" si="5"/>
        <v>0.2</v>
      </c>
      <c r="P77" s="261">
        <f t="shared" si="5"/>
        <v>2</v>
      </c>
      <c r="Q77" s="264" t="str">
        <f t="shared" si="5"/>
        <v/>
      </c>
      <c r="R77" s="265">
        <f t="shared" si="5"/>
        <v>0.30000000000000004</v>
      </c>
      <c r="S77" s="261">
        <f t="shared" si="5"/>
        <v>2</v>
      </c>
      <c r="T77" s="261">
        <f t="shared" si="5"/>
        <v>3</v>
      </c>
      <c r="U77" s="264" t="str">
        <f t="shared" ref="U77" si="6">IF(U78&gt;0,SUM(U61:U76),"")</f>
        <v/>
      </c>
      <c r="V77" s="261">
        <f t="shared" si="5"/>
        <v>3</v>
      </c>
      <c r="W77" s="261">
        <f t="shared" si="5"/>
        <v>2</v>
      </c>
      <c r="X77" s="261">
        <f t="shared" si="5"/>
        <v>3</v>
      </c>
      <c r="Y77" s="264" t="str">
        <f t="shared" si="5"/>
        <v/>
      </c>
      <c r="Z77" s="264" t="str">
        <f t="shared" si="5"/>
        <v/>
      </c>
      <c r="AA77" s="261">
        <f t="shared" si="5"/>
        <v>3</v>
      </c>
      <c r="AB77" s="266" t="str">
        <f t="shared" ref="AB77" si="7">IF(AB78&gt;0,SUM(AB61:AB76),"")</f>
        <v/>
      </c>
      <c r="AC77" s="267">
        <f t="shared" si="5"/>
        <v>2</v>
      </c>
      <c r="AD77" s="267">
        <f t="shared" si="5"/>
        <v>3</v>
      </c>
      <c r="AE77" s="266" t="str">
        <f t="shared" ref="AE77:AR77" si="8">IF(AE78&gt;0,SUM(AE61:AE76),"")</f>
        <v/>
      </c>
      <c r="AF77" s="262">
        <f t="shared" si="8"/>
        <v>3</v>
      </c>
      <c r="AG77" s="268">
        <f t="shared" si="8"/>
        <v>2</v>
      </c>
      <c r="AH77" s="269">
        <f t="shared" si="8"/>
        <v>0.30000000000000004</v>
      </c>
      <c r="AI77" s="266" t="str">
        <f t="shared" si="8"/>
        <v/>
      </c>
      <c r="AJ77" s="268">
        <f t="shared" si="8"/>
        <v>3</v>
      </c>
      <c r="AK77" s="268">
        <f t="shared" si="8"/>
        <v>2</v>
      </c>
      <c r="AL77" s="268">
        <f t="shared" si="8"/>
        <v>2</v>
      </c>
      <c r="AM77" s="266" t="str">
        <f t="shared" si="8"/>
        <v/>
      </c>
      <c r="AN77" s="268">
        <f t="shared" si="8"/>
        <v>3</v>
      </c>
      <c r="AO77" s="268">
        <f t="shared" si="8"/>
        <v>2</v>
      </c>
      <c r="AP77" s="268">
        <f t="shared" si="8"/>
        <v>3</v>
      </c>
      <c r="AQ77" s="266" t="str">
        <f t="shared" si="8"/>
        <v/>
      </c>
      <c r="AR77" s="268">
        <f t="shared" si="8"/>
        <v>3</v>
      </c>
      <c r="AS77" s="270" t="s">
        <v>178</v>
      </c>
    </row>
    <row r="78" spans="1:45" s="258" customFormat="1" x14ac:dyDescent="0.15">
      <c r="B78" s="259" t="s">
        <v>172</v>
      </c>
      <c r="C78" s="271"/>
      <c r="D78" s="260">
        <f>SUM(E78:AR78)</f>
        <v>25.3</v>
      </c>
      <c r="E78" s="261">
        <f>E56</f>
        <v>1</v>
      </c>
      <c r="F78" s="261">
        <f>F56</f>
        <v>1</v>
      </c>
      <c r="G78" s="261">
        <f>G56</f>
        <v>1</v>
      </c>
      <c r="H78" s="263">
        <f>H56</f>
        <v>0</v>
      </c>
      <c r="I78" s="261">
        <f>I56</f>
        <v>1</v>
      </c>
      <c r="J78" s="261">
        <f>J56</f>
        <v>1</v>
      </c>
      <c r="K78" s="261">
        <f>K56</f>
        <v>1</v>
      </c>
      <c r="L78" s="264"/>
      <c r="M78" s="264"/>
      <c r="N78" s="261">
        <f>N56</f>
        <v>1</v>
      </c>
      <c r="O78" s="265">
        <f>O56</f>
        <v>0.1</v>
      </c>
      <c r="P78" s="261">
        <f>P56</f>
        <v>1</v>
      </c>
      <c r="Q78" s="264"/>
      <c r="R78" s="265">
        <f>R56</f>
        <v>0.1</v>
      </c>
      <c r="S78" s="261">
        <f>S56</f>
        <v>1</v>
      </c>
      <c r="T78" s="261">
        <f>T56</f>
        <v>1</v>
      </c>
      <c r="U78" s="264"/>
      <c r="V78" s="261">
        <f>V56</f>
        <v>1</v>
      </c>
      <c r="W78" s="261">
        <f>W56</f>
        <v>1</v>
      </c>
      <c r="X78" s="261">
        <f>X56</f>
        <v>1</v>
      </c>
      <c r="Y78" s="264"/>
      <c r="Z78" s="264"/>
      <c r="AA78" s="261">
        <f>AA56</f>
        <v>1</v>
      </c>
      <c r="AB78" s="264"/>
      <c r="AC78" s="267">
        <f>AC56</f>
        <v>1</v>
      </c>
      <c r="AD78" s="267">
        <f>AD56</f>
        <v>1</v>
      </c>
      <c r="AE78" s="264"/>
      <c r="AF78" s="267">
        <f>AF56</f>
        <v>1</v>
      </c>
      <c r="AG78" s="267">
        <f>AG56</f>
        <v>1</v>
      </c>
      <c r="AH78" s="269">
        <f>AH56</f>
        <v>0.1</v>
      </c>
      <c r="AI78" s="264"/>
      <c r="AJ78" s="268">
        <f>AJ56</f>
        <v>1</v>
      </c>
      <c r="AK78" s="268">
        <f>AK56</f>
        <v>1</v>
      </c>
      <c r="AL78" s="268">
        <f>AL56</f>
        <v>1</v>
      </c>
      <c r="AM78" s="264"/>
      <c r="AN78" s="268">
        <f>AN56</f>
        <v>1</v>
      </c>
      <c r="AO78" s="268">
        <f>AO56</f>
        <v>1</v>
      </c>
      <c r="AP78" s="268">
        <f>AP56</f>
        <v>1</v>
      </c>
      <c r="AQ78" s="264"/>
      <c r="AR78" s="268">
        <f>AR56</f>
        <v>1</v>
      </c>
      <c r="AS78" s="272" t="s">
        <v>179</v>
      </c>
    </row>
  </sheetData>
  <autoFilter ref="A2:AU2"/>
  <mergeCells count="1">
    <mergeCell ref="A52:D52"/>
  </mergeCells>
  <phoneticPr fontId="2"/>
  <printOptions horizontalCentered="1"/>
  <pageMargins left="0.39370078740157483" right="0.39370078740157483" top="1.1811023622047245" bottom="0.39370078740157483" header="0.39370078740157483" footer="0.39370078740157483"/>
  <pageSetup paperSize="9" scale="3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14award</vt:lpstr>
      <vt:lpstr>イベント参加数</vt:lpstr>
      <vt:lpstr>試合勝利数</vt:lpstr>
      <vt:lpstr>練習会参加数</vt:lpstr>
      <vt:lpstr>練習会担当数</vt:lpstr>
      <vt:lpstr>'14award'!Print_Area</vt:lpstr>
      <vt:lpstr>試合勝利数!Print_Area</vt:lpstr>
    </vt:vector>
  </TitlesOfParts>
  <Company>三菱電機株式会社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三菱電機株式会社</dc:creator>
  <cp:lastModifiedBy>ＨＭ開 中野 泰秀(力電)</cp:lastModifiedBy>
  <cp:lastPrinted>2013-11-21T11:36:35Z</cp:lastPrinted>
  <dcterms:created xsi:type="dcterms:W3CDTF">2007-11-29T12:12:32Z</dcterms:created>
  <dcterms:modified xsi:type="dcterms:W3CDTF">2014-12-19T05:15:43Z</dcterms:modified>
</cp:coreProperties>
</file>